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AGac\Downloads\"/>
    </mc:Choice>
  </mc:AlternateContent>
  <xr:revisionPtr revIDLastSave="0" documentId="8_{CAA0B1F4-9F3B-48CE-BF6A-B9B62354BB0F}"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Example Budget" sheetId="6" r:id="rId2"/>
    <sheet name="Budget" sheetId="1" r:id="rId3"/>
  </sheets>
  <definedNames>
    <definedName name="NextUp">INDIRECT("R[-1]C",0)</definedName>
    <definedName name="_xlnm.Print_Area" localSheetId="2">Budget!$A$1:$K$204</definedName>
    <definedName name="_xlnm.Print_Area" localSheetId="1">'Example Budget'!$A$2:$K$202</definedName>
    <definedName name="_xlnm.Print_Titles" localSheetId="2">Budget!$2:$2</definedName>
    <definedName name="_xlnm.Print_Titles" localSheetId="1">'Example Budget'!$3:$3</definedName>
    <definedName name="Z_0C60EA6F_DEC9_4CBC_9A67_BB470464DF0D_.wvu.Cols" localSheetId="2" hidden="1">Budget!$O:$AA</definedName>
    <definedName name="Z_0C60EA6F_DEC9_4CBC_9A67_BB470464DF0D_.wvu.Cols" localSheetId="1" hidden="1">'Example Budget'!$O:$AA</definedName>
    <definedName name="Z_0C60EA6F_DEC9_4CBC_9A67_BB470464DF0D_.wvu.PrintArea" localSheetId="2" hidden="1">Budget!$A$1:$K$204</definedName>
    <definedName name="Z_0C60EA6F_DEC9_4CBC_9A67_BB470464DF0D_.wvu.PrintArea" localSheetId="1" hidden="1">'Example Budget'!$A$2:$K$202</definedName>
    <definedName name="Z_0C60EA6F_DEC9_4CBC_9A67_BB470464DF0D_.wvu.PrintTitles" localSheetId="2" hidden="1">Budget!$2:$2</definedName>
    <definedName name="Z_0C60EA6F_DEC9_4CBC_9A67_BB470464DF0D_.wvu.PrintTitles" localSheetId="1" hidden="1">'Example Budget'!$3:$3</definedName>
    <definedName name="Z_DFC9F918_1CC2_4618_8BB2_F5E7641E067B_.wvu.PrintArea" localSheetId="2" hidden="1">Budget!$A$1:$K$204</definedName>
    <definedName name="Z_DFC9F918_1CC2_4618_8BB2_F5E7641E067B_.wvu.PrintArea" localSheetId="1" hidden="1">'Example Budget'!$A$2:$K$202</definedName>
    <definedName name="Z_DFC9F918_1CC2_4618_8BB2_F5E7641E067B_.wvu.PrintTitles" localSheetId="2" hidden="1">Budget!$2:$2</definedName>
    <definedName name="Z_DFC9F918_1CC2_4618_8BB2_F5E7641E067B_.wvu.PrintTitles" localSheetId="1" hidden="1">'Example Budget'!$3:$3</definedName>
  </definedNames>
  <calcPr calcId="191029"/>
  <customWorkbookViews>
    <customWorkbookView name="Applicant" guid="{0C60EA6F-DEC9-4CBC-9A67-BB470464DF0D}" maximized="1" xWindow="-2568" yWindow="-680" windowWidth="2576" windowHeight="1416" tabRatio="587" activeSheetId="1" showComments="commIndAndComment"/>
    <customWorkbookView name="Financial management" guid="{DFC9F918-1CC2-4618-8BB2-F5E7641E067B}" maximized="1" xWindow="-2568" yWindow="-680" windowWidth="2576" windowHeight="1416" tabRatio="58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6" i="1" l="1"/>
  <c r="I196" i="1"/>
  <c r="H196" i="1"/>
  <c r="K195" i="1"/>
  <c r="K194" i="1"/>
  <c r="K193" i="1"/>
  <c r="K192" i="1"/>
  <c r="K191" i="1"/>
  <c r="K180" i="1"/>
  <c r="J180" i="1"/>
  <c r="I180" i="1"/>
  <c r="H180" i="1"/>
  <c r="J172" i="1"/>
  <c r="I172" i="1"/>
  <c r="H172" i="1"/>
  <c r="K172" i="1" s="1"/>
  <c r="J164" i="1"/>
  <c r="I164" i="1"/>
  <c r="H164" i="1"/>
  <c r="K164" i="1" s="1"/>
  <c r="J156" i="1"/>
  <c r="I156" i="1"/>
  <c r="H156" i="1"/>
  <c r="K156" i="1" s="1"/>
  <c r="J128" i="1"/>
  <c r="I128" i="1"/>
  <c r="H128" i="1"/>
  <c r="K128" i="1" s="1"/>
  <c r="J114" i="1"/>
  <c r="I114" i="1"/>
  <c r="H114" i="1"/>
  <c r="K114" i="1" s="1"/>
  <c r="J100" i="1"/>
  <c r="I100" i="1"/>
  <c r="H100" i="1"/>
  <c r="K100" i="1" s="1"/>
  <c r="K86" i="1"/>
  <c r="J86" i="1"/>
  <c r="I86" i="1"/>
  <c r="H86" i="1"/>
  <c r="J72" i="1"/>
  <c r="I72" i="1"/>
  <c r="H72" i="1"/>
  <c r="K72" i="1" s="1"/>
  <c r="J44" i="1"/>
  <c r="I44" i="1"/>
  <c r="H44" i="1"/>
  <c r="K44" i="1" s="1"/>
  <c r="K196" i="1" l="1"/>
  <c r="J187" i="6"/>
  <c r="I187" i="6"/>
  <c r="H187" i="6"/>
  <c r="K187" i="6" s="1"/>
  <c r="J178" i="6"/>
  <c r="I178" i="6"/>
  <c r="H178" i="6"/>
  <c r="K178" i="6" s="1"/>
  <c r="J170" i="6"/>
  <c r="I170" i="6"/>
  <c r="H170" i="6"/>
  <c r="K170" i="6" s="1"/>
  <c r="J162" i="6"/>
  <c r="I162" i="6"/>
  <c r="H162" i="6"/>
  <c r="K162" i="6" s="1"/>
  <c r="J154" i="6"/>
  <c r="I154" i="6"/>
  <c r="H154" i="6"/>
  <c r="K154" i="6" s="1"/>
  <c r="J140" i="6"/>
  <c r="I140" i="6"/>
  <c r="H140" i="6"/>
  <c r="K140" i="6" s="1"/>
  <c r="J126" i="6"/>
  <c r="K126" i="6" s="1"/>
  <c r="I126" i="6"/>
  <c r="H126" i="6"/>
  <c r="J112" i="6"/>
  <c r="I112" i="6"/>
  <c r="H112" i="6"/>
  <c r="K112" i="6" s="1"/>
  <c r="I98" i="6"/>
  <c r="J98" i="6"/>
  <c r="H98" i="6"/>
  <c r="I84" i="6"/>
  <c r="J84" i="6"/>
  <c r="H84" i="6"/>
  <c r="I70" i="6"/>
  <c r="J70" i="6"/>
  <c r="H70" i="6"/>
  <c r="I56" i="6"/>
  <c r="J56" i="6"/>
  <c r="H56" i="6"/>
  <c r="I45" i="6"/>
  <c r="J45" i="6"/>
  <c r="H45" i="6"/>
  <c r="J60" i="1" l="1"/>
  <c r="J194" i="6"/>
  <c r="I194" i="6" l="1"/>
  <c r="H194" i="6"/>
  <c r="K190" i="6"/>
  <c r="K191" i="6"/>
  <c r="K192" i="6"/>
  <c r="K193" i="6"/>
  <c r="K189" i="6"/>
  <c r="I186" i="6"/>
  <c r="J186" i="6"/>
  <c r="H186" i="6"/>
  <c r="J195" i="6"/>
  <c r="H47" i="1" l="1"/>
  <c r="H48" i="1"/>
  <c r="H49" i="1"/>
  <c r="J8" i="1" l="1"/>
  <c r="Y194" i="6"/>
  <c r="X194" i="6"/>
  <c r="W194" i="6"/>
  <c r="V194" i="6"/>
  <c r="U194" i="6"/>
  <c r="T194" i="6"/>
  <c r="S194" i="6"/>
  <c r="R194" i="6"/>
  <c r="Q194" i="6"/>
  <c r="P194" i="6"/>
  <c r="Z193" i="6"/>
  <c r="Z192" i="6"/>
  <c r="Z191" i="6"/>
  <c r="Z190" i="6"/>
  <c r="Z189" i="6"/>
  <c r="Y186" i="6"/>
  <c r="X186" i="6"/>
  <c r="W186" i="6"/>
  <c r="V186" i="6"/>
  <c r="U186" i="6"/>
  <c r="T186" i="6"/>
  <c r="S186" i="6"/>
  <c r="R186" i="6"/>
  <c r="Q186" i="6"/>
  <c r="P186" i="6"/>
  <c r="Z185" i="6"/>
  <c r="J185" i="6"/>
  <c r="I185" i="6"/>
  <c r="H185" i="6"/>
  <c r="Z184" i="6"/>
  <c r="J184" i="6"/>
  <c r="I184" i="6"/>
  <c r="H184" i="6"/>
  <c r="Z183" i="6"/>
  <c r="J183" i="6"/>
  <c r="I183" i="6"/>
  <c r="H183" i="6"/>
  <c r="Z182" i="6"/>
  <c r="J182" i="6"/>
  <c r="I182" i="6"/>
  <c r="H182" i="6"/>
  <c r="Z181" i="6"/>
  <c r="J181" i="6"/>
  <c r="I181" i="6"/>
  <c r="H181" i="6"/>
  <c r="Z180" i="6"/>
  <c r="J180" i="6"/>
  <c r="I180" i="6"/>
  <c r="H180" i="6"/>
  <c r="Y178" i="6"/>
  <c r="X178" i="6"/>
  <c r="W178" i="6"/>
  <c r="V178" i="6"/>
  <c r="U178" i="6"/>
  <c r="T178" i="6"/>
  <c r="S178" i="6"/>
  <c r="R178" i="6"/>
  <c r="Q178" i="6"/>
  <c r="P178" i="6"/>
  <c r="Z177" i="6"/>
  <c r="J177" i="6"/>
  <c r="I177" i="6"/>
  <c r="H177" i="6"/>
  <c r="Z176" i="6"/>
  <c r="J176" i="6"/>
  <c r="I176" i="6"/>
  <c r="H176" i="6"/>
  <c r="Z175" i="6"/>
  <c r="J175" i="6"/>
  <c r="I175" i="6"/>
  <c r="H175" i="6"/>
  <c r="Z174" i="6"/>
  <c r="J174" i="6"/>
  <c r="I174" i="6"/>
  <c r="H174" i="6"/>
  <c r="Z173" i="6"/>
  <c r="J173" i="6"/>
  <c r="I173" i="6"/>
  <c r="H173" i="6"/>
  <c r="Z172" i="6"/>
  <c r="J172" i="6"/>
  <c r="I172" i="6"/>
  <c r="H172" i="6"/>
  <c r="Y170" i="6"/>
  <c r="X170" i="6"/>
  <c r="W170" i="6"/>
  <c r="V170" i="6"/>
  <c r="U170" i="6"/>
  <c r="T170" i="6"/>
  <c r="S170" i="6"/>
  <c r="R170" i="6"/>
  <c r="Q170" i="6"/>
  <c r="P170" i="6"/>
  <c r="Z169" i="6"/>
  <c r="J169" i="6"/>
  <c r="I169" i="6"/>
  <c r="H169" i="6"/>
  <c r="Z168" i="6"/>
  <c r="J168" i="6"/>
  <c r="I168" i="6"/>
  <c r="H168" i="6"/>
  <c r="Z167" i="6"/>
  <c r="J167" i="6"/>
  <c r="I167" i="6"/>
  <c r="H167" i="6"/>
  <c r="Z166" i="6"/>
  <c r="J166" i="6"/>
  <c r="I166" i="6"/>
  <c r="H166" i="6"/>
  <c r="Z165" i="6"/>
  <c r="J165" i="6"/>
  <c r="I165" i="6"/>
  <c r="H165" i="6"/>
  <c r="Z164" i="6"/>
  <c r="J164" i="6"/>
  <c r="I164" i="6"/>
  <c r="H164" i="6"/>
  <c r="Y162" i="6"/>
  <c r="X162" i="6"/>
  <c r="W162" i="6"/>
  <c r="V162" i="6"/>
  <c r="U162" i="6"/>
  <c r="T162" i="6"/>
  <c r="S162" i="6"/>
  <c r="R162" i="6"/>
  <c r="Q162" i="6"/>
  <c r="P162" i="6"/>
  <c r="Z161" i="6"/>
  <c r="J161" i="6"/>
  <c r="I161" i="6"/>
  <c r="H161" i="6"/>
  <c r="Z160" i="6"/>
  <c r="J160" i="6"/>
  <c r="I160" i="6"/>
  <c r="H160" i="6"/>
  <c r="Z159" i="6"/>
  <c r="J159" i="6"/>
  <c r="I159" i="6"/>
  <c r="H159" i="6"/>
  <c r="Z158" i="6"/>
  <c r="J158" i="6"/>
  <c r="I158" i="6"/>
  <c r="H158" i="6"/>
  <c r="Z157" i="6"/>
  <c r="J157" i="6"/>
  <c r="I157" i="6"/>
  <c r="H157" i="6"/>
  <c r="Z156" i="6"/>
  <c r="J156" i="6"/>
  <c r="I156" i="6"/>
  <c r="H156" i="6"/>
  <c r="Y154" i="6"/>
  <c r="X154" i="6"/>
  <c r="W154" i="6"/>
  <c r="V154" i="6"/>
  <c r="U154" i="6"/>
  <c r="T154" i="6"/>
  <c r="S154" i="6"/>
  <c r="R154" i="6"/>
  <c r="Q154" i="6"/>
  <c r="P154" i="6"/>
  <c r="Z153" i="6"/>
  <c r="J153" i="6"/>
  <c r="I153" i="6"/>
  <c r="H153" i="6"/>
  <c r="Z152" i="6"/>
  <c r="J152" i="6"/>
  <c r="I152" i="6"/>
  <c r="H152" i="6"/>
  <c r="Z151" i="6"/>
  <c r="J151" i="6"/>
  <c r="I151" i="6"/>
  <c r="H151" i="6"/>
  <c r="Z150" i="6"/>
  <c r="J150" i="6"/>
  <c r="I150" i="6"/>
  <c r="H150" i="6"/>
  <c r="Z149" i="6"/>
  <c r="J149" i="6"/>
  <c r="I149" i="6"/>
  <c r="H149" i="6"/>
  <c r="Z148" i="6"/>
  <c r="J148" i="6"/>
  <c r="I148" i="6"/>
  <c r="H148" i="6"/>
  <c r="Z147" i="6"/>
  <c r="J147" i="6"/>
  <c r="I147" i="6"/>
  <c r="H147" i="6"/>
  <c r="Z146" i="6"/>
  <c r="J146" i="6"/>
  <c r="I146" i="6"/>
  <c r="H146" i="6"/>
  <c r="Z145" i="6"/>
  <c r="J145" i="6"/>
  <c r="I145" i="6"/>
  <c r="H145" i="6"/>
  <c r="Z144" i="6"/>
  <c r="J144" i="6"/>
  <c r="I144" i="6"/>
  <c r="H144" i="6"/>
  <c r="Z143" i="6"/>
  <c r="J143" i="6"/>
  <c r="I143" i="6"/>
  <c r="H143" i="6"/>
  <c r="Z142" i="6"/>
  <c r="J142" i="6"/>
  <c r="I142" i="6"/>
  <c r="H142" i="6"/>
  <c r="Y140" i="6"/>
  <c r="X140" i="6"/>
  <c r="W140" i="6"/>
  <c r="V140" i="6"/>
  <c r="U140" i="6"/>
  <c r="T140" i="6"/>
  <c r="S140" i="6"/>
  <c r="R140" i="6"/>
  <c r="Q140" i="6"/>
  <c r="P140" i="6"/>
  <c r="Z139" i="6"/>
  <c r="J139" i="6"/>
  <c r="I139" i="6"/>
  <c r="H139" i="6"/>
  <c r="Z138" i="6"/>
  <c r="J138" i="6"/>
  <c r="I138" i="6"/>
  <c r="H138" i="6"/>
  <c r="Z137" i="6"/>
  <c r="J137" i="6"/>
  <c r="I137" i="6"/>
  <c r="H137" i="6"/>
  <c r="Z136" i="6"/>
  <c r="J136" i="6"/>
  <c r="I136" i="6"/>
  <c r="H136" i="6"/>
  <c r="Z135" i="6"/>
  <c r="J135" i="6"/>
  <c r="I135" i="6"/>
  <c r="H135" i="6"/>
  <c r="Z134" i="6"/>
  <c r="J134" i="6"/>
  <c r="I134" i="6"/>
  <c r="H134" i="6"/>
  <c r="Z133" i="6"/>
  <c r="J133" i="6"/>
  <c r="I133" i="6"/>
  <c r="H133" i="6"/>
  <c r="Z132" i="6"/>
  <c r="J132" i="6"/>
  <c r="I132" i="6"/>
  <c r="H132" i="6"/>
  <c r="Z131" i="6"/>
  <c r="J131" i="6"/>
  <c r="I131" i="6"/>
  <c r="H131" i="6"/>
  <c r="Z130" i="6"/>
  <c r="J130" i="6"/>
  <c r="I130" i="6"/>
  <c r="H130" i="6"/>
  <c r="Z129" i="6"/>
  <c r="J129" i="6"/>
  <c r="I129" i="6"/>
  <c r="H129" i="6"/>
  <c r="Z128" i="6"/>
  <c r="J128" i="6"/>
  <c r="I128" i="6"/>
  <c r="H128" i="6"/>
  <c r="Y126" i="6"/>
  <c r="X126" i="6"/>
  <c r="W126" i="6"/>
  <c r="V126" i="6"/>
  <c r="U126" i="6"/>
  <c r="T126" i="6"/>
  <c r="S126" i="6"/>
  <c r="R126" i="6"/>
  <c r="Q126" i="6"/>
  <c r="P126" i="6"/>
  <c r="Z125" i="6"/>
  <c r="J125" i="6"/>
  <c r="I125" i="6"/>
  <c r="H125" i="6"/>
  <c r="Z124" i="6"/>
  <c r="J124" i="6"/>
  <c r="I124" i="6"/>
  <c r="H124" i="6"/>
  <c r="Z123" i="6"/>
  <c r="J123" i="6"/>
  <c r="I123" i="6"/>
  <c r="H123" i="6"/>
  <c r="Z122" i="6"/>
  <c r="J122" i="6"/>
  <c r="I122" i="6"/>
  <c r="H122" i="6"/>
  <c r="Z121" i="6"/>
  <c r="J121" i="6"/>
  <c r="I121" i="6"/>
  <c r="H121" i="6"/>
  <c r="Z120" i="6"/>
  <c r="J120" i="6"/>
  <c r="I120" i="6"/>
  <c r="H120" i="6"/>
  <c r="Z119" i="6"/>
  <c r="J119" i="6"/>
  <c r="I119" i="6"/>
  <c r="H119" i="6"/>
  <c r="Z118" i="6"/>
  <c r="J118" i="6"/>
  <c r="I118" i="6"/>
  <c r="H118" i="6"/>
  <c r="Z117" i="6"/>
  <c r="J117" i="6"/>
  <c r="I117" i="6"/>
  <c r="H117" i="6"/>
  <c r="Z116" i="6"/>
  <c r="J116" i="6"/>
  <c r="I116" i="6"/>
  <c r="H116" i="6"/>
  <c r="Z115" i="6"/>
  <c r="J115" i="6"/>
  <c r="I115" i="6"/>
  <c r="H115" i="6"/>
  <c r="Z114" i="6"/>
  <c r="J114" i="6"/>
  <c r="I114" i="6"/>
  <c r="H114" i="6"/>
  <c r="Y112" i="6"/>
  <c r="X112" i="6"/>
  <c r="W112" i="6"/>
  <c r="V112" i="6"/>
  <c r="U112" i="6"/>
  <c r="T112" i="6"/>
  <c r="S112" i="6"/>
  <c r="R112" i="6"/>
  <c r="Q112" i="6"/>
  <c r="P112" i="6"/>
  <c r="Z111" i="6"/>
  <c r="J111" i="6"/>
  <c r="I111" i="6"/>
  <c r="H111" i="6"/>
  <c r="Z110" i="6"/>
  <c r="J110" i="6"/>
  <c r="I110" i="6"/>
  <c r="H110" i="6"/>
  <c r="Z109" i="6"/>
  <c r="J109" i="6"/>
  <c r="I109" i="6"/>
  <c r="H109" i="6"/>
  <c r="Z108" i="6"/>
  <c r="J108" i="6"/>
  <c r="I108" i="6"/>
  <c r="H108" i="6"/>
  <c r="Z107" i="6"/>
  <c r="J107" i="6"/>
  <c r="I107" i="6"/>
  <c r="H107" i="6"/>
  <c r="Z106" i="6"/>
  <c r="J106" i="6"/>
  <c r="I106" i="6"/>
  <c r="H106" i="6"/>
  <c r="Z105" i="6"/>
  <c r="J105" i="6"/>
  <c r="I105" i="6"/>
  <c r="H105" i="6"/>
  <c r="Z104" i="6"/>
  <c r="J104" i="6"/>
  <c r="I104" i="6"/>
  <c r="H104" i="6"/>
  <c r="Z103" i="6"/>
  <c r="J103" i="6"/>
  <c r="I103" i="6"/>
  <c r="H103" i="6"/>
  <c r="Z102" i="6"/>
  <c r="J102" i="6"/>
  <c r="I102" i="6"/>
  <c r="H102" i="6"/>
  <c r="Z101" i="6"/>
  <c r="J101" i="6"/>
  <c r="I101" i="6"/>
  <c r="H101" i="6"/>
  <c r="Z100" i="6"/>
  <c r="J100" i="6"/>
  <c r="I100" i="6"/>
  <c r="H100" i="6"/>
  <c r="Y98" i="6"/>
  <c r="X98" i="6"/>
  <c r="W98" i="6"/>
  <c r="V98" i="6"/>
  <c r="U98" i="6"/>
  <c r="T98" i="6"/>
  <c r="S98" i="6"/>
  <c r="R98" i="6"/>
  <c r="Q98" i="6"/>
  <c r="P98" i="6"/>
  <c r="Z97" i="6"/>
  <c r="J97" i="6"/>
  <c r="I97" i="6"/>
  <c r="H97" i="6"/>
  <c r="Z96" i="6"/>
  <c r="J96" i="6"/>
  <c r="I96" i="6"/>
  <c r="H96" i="6"/>
  <c r="Z95" i="6"/>
  <c r="J95" i="6"/>
  <c r="I95" i="6"/>
  <c r="H95" i="6"/>
  <c r="Z94" i="6"/>
  <c r="J94" i="6"/>
  <c r="I94" i="6"/>
  <c r="H94" i="6"/>
  <c r="Z93" i="6"/>
  <c r="J93" i="6"/>
  <c r="I93" i="6"/>
  <c r="H93" i="6"/>
  <c r="Z92" i="6"/>
  <c r="J92" i="6"/>
  <c r="I92" i="6"/>
  <c r="H92" i="6"/>
  <c r="Z91" i="6"/>
  <c r="J91" i="6"/>
  <c r="I91" i="6"/>
  <c r="H91" i="6"/>
  <c r="Z90" i="6"/>
  <c r="J90" i="6"/>
  <c r="I90" i="6"/>
  <c r="H90" i="6"/>
  <c r="Z89" i="6"/>
  <c r="J89" i="6"/>
  <c r="I89" i="6"/>
  <c r="H89" i="6"/>
  <c r="Z88" i="6"/>
  <c r="J88" i="6"/>
  <c r="I88" i="6"/>
  <c r="H88" i="6"/>
  <c r="Z87" i="6"/>
  <c r="J87" i="6"/>
  <c r="I87" i="6"/>
  <c r="H87" i="6"/>
  <c r="Z86" i="6"/>
  <c r="J86" i="6"/>
  <c r="I86" i="6"/>
  <c r="H86" i="6"/>
  <c r="Y84" i="6"/>
  <c r="X84" i="6"/>
  <c r="W84" i="6"/>
  <c r="V84" i="6"/>
  <c r="U84" i="6"/>
  <c r="T84" i="6"/>
  <c r="S84" i="6"/>
  <c r="Q84" i="6"/>
  <c r="P84" i="6"/>
  <c r="Z83" i="6"/>
  <c r="J83" i="6"/>
  <c r="I83" i="6"/>
  <c r="H83" i="6"/>
  <c r="Z82" i="6"/>
  <c r="J82" i="6"/>
  <c r="I82" i="6"/>
  <c r="H82" i="6"/>
  <c r="Z81" i="6"/>
  <c r="J81" i="6"/>
  <c r="I81" i="6"/>
  <c r="H81" i="6"/>
  <c r="Z80" i="6"/>
  <c r="J80" i="6"/>
  <c r="I80" i="6"/>
  <c r="H80" i="6"/>
  <c r="Z79" i="6"/>
  <c r="J79" i="6"/>
  <c r="I79" i="6"/>
  <c r="H79" i="6"/>
  <c r="Z78" i="6"/>
  <c r="J78" i="6"/>
  <c r="I78" i="6"/>
  <c r="H78" i="6"/>
  <c r="Z77" i="6"/>
  <c r="J77" i="6"/>
  <c r="I77" i="6"/>
  <c r="H77" i="6"/>
  <c r="Z76" i="6"/>
  <c r="J76" i="6"/>
  <c r="I76" i="6"/>
  <c r="H76" i="6"/>
  <c r="Z75" i="6"/>
  <c r="J75" i="6"/>
  <c r="I75" i="6"/>
  <c r="H75" i="6"/>
  <c r="Z74" i="6"/>
  <c r="J74" i="6"/>
  <c r="I74" i="6"/>
  <c r="H74" i="6"/>
  <c r="Z73" i="6"/>
  <c r="J73" i="6"/>
  <c r="I73" i="6"/>
  <c r="H73" i="6"/>
  <c r="Z72" i="6"/>
  <c r="J72" i="6"/>
  <c r="I72" i="6"/>
  <c r="H72" i="6"/>
  <c r="Y70" i="6"/>
  <c r="X70" i="6"/>
  <c r="W70" i="6"/>
  <c r="V70" i="6"/>
  <c r="U70" i="6"/>
  <c r="T70" i="6"/>
  <c r="S70" i="6"/>
  <c r="R70" i="6"/>
  <c r="Q70" i="6"/>
  <c r="P70" i="6"/>
  <c r="Z69" i="6"/>
  <c r="J69" i="6"/>
  <c r="I69" i="6"/>
  <c r="H69" i="6"/>
  <c r="Z68" i="6"/>
  <c r="J68" i="6"/>
  <c r="I68" i="6"/>
  <c r="H68" i="6"/>
  <c r="Z67" i="6"/>
  <c r="J67" i="6"/>
  <c r="I67" i="6"/>
  <c r="H67" i="6"/>
  <c r="Z66" i="6"/>
  <c r="J66" i="6"/>
  <c r="I66" i="6"/>
  <c r="H66" i="6"/>
  <c r="Z65" i="6"/>
  <c r="J65" i="6"/>
  <c r="I65" i="6"/>
  <c r="H65" i="6"/>
  <c r="Z64" i="6"/>
  <c r="J64" i="6"/>
  <c r="I64" i="6"/>
  <c r="H64" i="6"/>
  <c r="Z63" i="6"/>
  <c r="J63" i="6"/>
  <c r="I63" i="6"/>
  <c r="H63" i="6"/>
  <c r="Z62" i="6"/>
  <c r="J62" i="6"/>
  <c r="I62" i="6"/>
  <c r="H62" i="6"/>
  <c r="Z61" i="6"/>
  <c r="J61" i="6"/>
  <c r="I61" i="6"/>
  <c r="H61" i="6"/>
  <c r="Z60" i="6"/>
  <c r="J60" i="6"/>
  <c r="I60" i="6"/>
  <c r="H60" i="6"/>
  <c r="Z59" i="6"/>
  <c r="J59" i="6"/>
  <c r="I59" i="6"/>
  <c r="H59" i="6"/>
  <c r="Z58" i="6"/>
  <c r="J58" i="6"/>
  <c r="I58" i="6"/>
  <c r="H58" i="6"/>
  <c r="Y56" i="6"/>
  <c r="X56" i="6"/>
  <c r="W56" i="6"/>
  <c r="V56" i="6"/>
  <c r="U56" i="6"/>
  <c r="T56" i="6"/>
  <c r="S56" i="6"/>
  <c r="R56" i="6"/>
  <c r="Q56" i="6"/>
  <c r="P56" i="6"/>
  <c r="Z55" i="6"/>
  <c r="J55" i="6"/>
  <c r="I55" i="6"/>
  <c r="H55" i="6"/>
  <c r="Z54" i="6"/>
  <c r="J54" i="6"/>
  <c r="I54" i="6"/>
  <c r="H54" i="6"/>
  <c r="Z53" i="6"/>
  <c r="J53" i="6"/>
  <c r="I53" i="6"/>
  <c r="H53" i="6"/>
  <c r="Z52" i="6"/>
  <c r="J52" i="6"/>
  <c r="I52" i="6"/>
  <c r="H52" i="6"/>
  <c r="Z51" i="6"/>
  <c r="Z50" i="6"/>
  <c r="Z49" i="6"/>
  <c r="Z48" i="6"/>
  <c r="Z47" i="6"/>
  <c r="Y45" i="6"/>
  <c r="X45" i="6"/>
  <c r="W45" i="6"/>
  <c r="V45" i="6"/>
  <c r="U45" i="6"/>
  <c r="T45" i="6"/>
  <c r="S45" i="6"/>
  <c r="R45" i="6"/>
  <c r="Q45" i="6"/>
  <c r="P45" i="6"/>
  <c r="Z44" i="6"/>
  <c r="J44" i="6"/>
  <c r="I44" i="6"/>
  <c r="H44" i="6"/>
  <c r="Z43" i="6"/>
  <c r="J43" i="6"/>
  <c r="I43" i="6"/>
  <c r="H43" i="6"/>
  <c r="Z42" i="6"/>
  <c r="J42" i="6"/>
  <c r="I42" i="6"/>
  <c r="H42" i="6"/>
  <c r="Z41" i="6"/>
  <c r="J41" i="6"/>
  <c r="I41" i="6"/>
  <c r="H41" i="6"/>
  <c r="Z40" i="6"/>
  <c r="J40" i="6"/>
  <c r="I40" i="6"/>
  <c r="H40" i="6"/>
  <c r="Z39" i="6"/>
  <c r="J39" i="6"/>
  <c r="I39" i="6"/>
  <c r="H39" i="6"/>
  <c r="Z38" i="6"/>
  <c r="J38" i="6"/>
  <c r="I38" i="6"/>
  <c r="H38" i="6"/>
  <c r="Z37" i="6"/>
  <c r="J37" i="6"/>
  <c r="I37" i="6"/>
  <c r="H37" i="6"/>
  <c r="Z36" i="6"/>
  <c r="J36" i="6"/>
  <c r="I36" i="6"/>
  <c r="H36" i="6"/>
  <c r="Z35" i="6"/>
  <c r="J35" i="6"/>
  <c r="I35" i="6"/>
  <c r="H35" i="6"/>
  <c r="Z34" i="6"/>
  <c r="J34" i="6"/>
  <c r="E51" i="6" s="1"/>
  <c r="I34" i="6"/>
  <c r="D51" i="6" s="1"/>
  <c r="H34" i="6"/>
  <c r="C51" i="6" s="1"/>
  <c r="Z33" i="6"/>
  <c r="J33" i="6"/>
  <c r="E50" i="6" s="1"/>
  <c r="I33" i="6"/>
  <c r="D50" i="6" s="1"/>
  <c r="H33" i="6"/>
  <c r="C50" i="6" s="1"/>
  <c r="Z32" i="6"/>
  <c r="AA32" i="6" s="1"/>
  <c r="Z31" i="6"/>
  <c r="J31" i="6"/>
  <c r="I31" i="6"/>
  <c r="H31" i="6"/>
  <c r="Z30" i="6"/>
  <c r="J30" i="6"/>
  <c r="I30" i="6"/>
  <c r="H30" i="6"/>
  <c r="Z29" i="6"/>
  <c r="J29" i="6"/>
  <c r="I29" i="6"/>
  <c r="H29" i="6"/>
  <c r="Z28" i="6"/>
  <c r="J28" i="6"/>
  <c r="I28" i="6"/>
  <c r="H28" i="6"/>
  <c r="Z27" i="6"/>
  <c r="J27" i="6"/>
  <c r="I27" i="6"/>
  <c r="H27" i="6"/>
  <c r="Z26" i="6"/>
  <c r="J26" i="6"/>
  <c r="I26" i="6"/>
  <c r="H26" i="6"/>
  <c r="Z25" i="6"/>
  <c r="J25" i="6"/>
  <c r="I25" i="6"/>
  <c r="H25" i="6"/>
  <c r="Z24" i="6"/>
  <c r="J24" i="6"/>
  <c r="I24" i="6"/>
  <c r="H24" i="6"/>
  <c r="Z23" i="6"/>
  <c r="J23" i="6"/>
  <c r="I23" i="6"/>
  <c r="H23" i="6"/>
  <c r="Z22" i="6"/>
  <c r="J22" i="6"/>
  <c r="I22" i="6"/>
  <c r="H22" i="6"/>
  <c r="Z21" i="6"/>
  <c r="J21" i="6"/>
  <c r="E49" i="6" s="1"/>
  <c r="I21" i="6"/>
  <c r="D49" i="6" s="1"/>
  <c r="H21" i="6"/>
  <c r="C49" i="6" s="1"/>
  <c r="Z20" i="6"/>
  <c r="J20" i="6"/>
  <c r="E48" i="6" s="1"/>
  <c r="I20" i="6"/>
  <c r="D48" i="6" s="1"/>
  <c r="H20" i="6"/>
  <c r="C48" i="6" s="1"/>
  <c r="Z19" i="6"/>
  <c r="AA19" i="6" s="1"/>
  <c r="Z18" i="6"/>
  <c r="J18" i="6"/>
  <c r="I18" i="6"/>
  <c r="H18" i="6"/>
  <c r="Z17" i="6"/>
  <c r="J17" i="6"/>
  <c r="I17" i="6"/>
  <c r="H17" i="6"/>
  <c r="Z16" i="6"/>
  <c r="J16" i="6"/>
  <c r="I16" i="6"/>
  <c r="H16" i="6"/>
  <c r="Z15" i="6"/>
  <c r="J15" i="6"/>
  <c r="I15" i="6"/>
  <c r="H15" i="6"/>
  <c r="Z14" i="6"/>
  <c r="J14" i="6"/>
  <c r="I14" i="6"/>
  <c r="H14" i="6"/>
  <c r="Z13" i="6"/>
  <c r="J13" i="6"/>
  <c r="I13" i="6"/>
  <c r="H13" i="6"/>
  <c r="Z12" i="6"/>
  <c r="J12" i="6"/>
  <c r="I12" i="6"/>
  <c r="H12" i="6"/>
  <c r="Z11" i="6"/>
  <c r="J11" i="6"/>
  <c r="I11" i="6"/>
  <c r="H11" i="6"/>
  <c r="Z10" i="6"/>
  <c r="J10" i="6"/>
  <c r="I10" i="6"/>
  <c r="H10" i="6"/>
  <c r="Z9" i="6"/>
  <c r="J9" i="6"/>
  <c r="E47" i="6" s="1"/>
  <c r="I9" i="6"/>
  <c r="H9" i="6"/>
  <c r="Z8" i="6"/>
  <c r="J8" i="6"/>
  <c r="I8" i="6"/>
  <c r="D47" i="6" s="1"/>
  <c r="H8" i="6"/>
  <c r="Z7" i="6"/>
  <c r="J7" i="6"/>
  <c r="I7" i="6"/>
  <c r="H7" i="6"/>
  <c r="C47" i="6" s="1"/>
  <c r="P188" i="1"/>
  <c r="Q188" i="1"/>
  <c r="R188" i="1"/>
  <c r="S188" i="1"/>
  <c r="T188" i="1"/>
  <c r="U188" i="1"/>
  <c r="V188" i="1"/>
  <c r="W188" i="1"/>
  <c r="X188" i="1"/>
  <c r="Y188" i="1"/>
  <c r="AA192" i="6" l="1"/>
  <c r="K73" i="6"/>
  <c r="AA73" i="6" s="1"/>
  <c r="K75" i="6"/>
  <c r="AA75" i="6" s="1"/>
  <c r="K77" i="6"/>
  <c r="AA77" i="6" s="1"/>
  <c r="K79" i="6"/>
  <c r="AA79" i="6" s="1"/>
  <c r="K81" i="6"/>
  <c r="AA81" i="6" s="1"/>
  <c r="K83" i="6"/>
  <c r="AA83" i="6" s="1"/>
  <c r="AA162" i="6"/>
  <c r="AA191" i="6"/>
  <c r="Z56" i="6"/>
  <c r="K88" i="6"/>
  <c r="AA88" i="6" s="1"/>
  <c r="K92" i="6"/>
  <c r="AA92" i="6" s="1"/>
  <c r="K96" i="6"/>
  <c r="AA96" i="6" s="1"/>
  <c r="K121" i="6"/>
  <c r="K123" i="6"/>
  <c r="AA123" i="6" s="1"/>
  <c r="K125" i="6"/>
  <c r="AA125" i="6" s="1"/>
  <c r="K165" i="6"/>
  <c r="K167" i="6"/>
  <c r="AA167" i="6" s="1"/>
  <c r="K169" i="6"/>
  <c r="AA169" i="6" s="1"/>
  <c r="Z112" i="6"/>
  <c r="Z45" i="6"/>
  <c r="Z84" i="6"/>
  <c r="K108" i="6"/>
  <c r="AA108" i="6" s="1"/>
  <c r="AA189" i="6"/>
  <c r="AA193" i="6"/>
  <c r="Z194" i="6"/>
  <c r="K114" i="6"/>
  <c r="AA114" i="6" s="1"/>
  <c r="K116" i="6"/>
  <c r="AA116" i="6" s="1"/>
  <c r="K143" i="6"/>
  <c r="AA143" i="6" s="1"/>
  <c r="K145" i="6"/>
  <c r="AA145" i="6" s="1"/>
  <c r="K147" i="6"/>
  <c r="AA147" i="6" s="1"/>
  <c r="K149" i="6"/>
  <c r="AA149" i="6" s="1"/>
  <c r="K151" i="6"/>
  <c r="AA151" i="6" s="1"/>
  <c r="K153" i="6"/>
  <c r="AA153" i="6" s="1"/>
  <c r="K194" i="6"/>
  <c r="K186" i="6"/>
  <c r="AA121" i="6"/>
  <c r="J47" i="6"/>
  <c r="I47" i="6"/>
  <c r="H47" i="6"/>
  <c r="J48" i="6"/>
  <c r="I48" i="6"/>
  <c r="H48" i="6"/>
  <c r="J49" i="6"/>
  <c r="I49" i="6"/>
  <c r="H49" i="6"/>
  <c r="J50" i="6"/>
  <c r="I50" i="6"/>
  <c r="H50" i="6"/>
  <c r="J51" i="6"/>
  <c r="I51" i="6"/>
  <c r="H51" i="6"/>
  <c r="Z70" i="6"/>
  <c r="K87" i="6"/>
  <c r="AA87" i="6" s="1"/>
  <c r="K90" i="6"/>
  <c r="AA90" i="6" s="1"/>
  <c r="K91" i="6"/>
  <c r="AA91" i="6" s="1"/>
  <c r="K94" i="6"/>
  <c r="AA94" i="6" s="1"/>
  <c r="K95" i="6"/>
  <c r="AA95" i="6" s="1"/>
  <c r="K103" i="6"/>
  <c r="AA103" i="6" s="1"/>
  <c r="K106" i="6"/>
  <c r="AA106" i="6" s="1"/>
  <c r="K107" i="6"/>
  <c r="AA107" i="6" s="1"/>
  <c r="K110" i="6"/>
  <c r="AA110" i="6" s="1"/>
  <c r="K111" i="6"/>
  <c r="AA111" i="6" s="1"/>
  <c r="K118" i="6"/>
  <c r="AA118" i="6" s="1"/>
  <c r="K119" i="6"/>
  <c r="AA119" i="6" s="1"/>
  <c r="Z140" i="6"/>
  <c r="Z162" i="6"/>
  <c r="Z170" i="6"/>
  <c r="Z178" i="6"/>
  <c r="Z186" i="6"/>
  <c r="AA190" i="6"/>
  <c r="K181" i="6"/>
  <c r="AA181" i="6" s="1"/>
  <c r="K183" i="6"/>
  <c r="AA183" i="6" s="1"/>
  <c r="K185" i="6"/>
  <c r="AA185" i="6" s="1"/>
  <c r="K175" i="6"/>
  <c r="AA175" i="6" s="1"/>
  <c r="K177" i="6"/>
  <c r="AA177" i="6" s="1"/>
  <c r="K173" i="6"/>
  <c r="AA173" i="6" s="1"/>
  <c r="AA165" i="6"/>
  <c r="K157" i="6"/>
  <c r="AA157" i="6" s="1"/>
  <c r="K159" i="6"/>
  <c r="AA159" i="6" s="1"/>
  <c r="K161" i="6"/>
  <c r="AA161" i="6" s="1"/>
  <c r="Z154" i="6"/>
  <c r="K131" i="6"/>
  <c r="AA131" i="6" s="1"/>
  <c r="K133" i="6"/>
  <c r="AA133" i="6" s="1"/>
  <c r="K135" i="6"/>
  <c r="AA135" i="6" s="1"/>
  <c r="K137" i="6"/>
  <c r="AA137" i="6" s="1"/>
  <c r="K139" i="6"/>
  <c r="AA139" i="6" s="1"/>
  <c r="K129" i="6"/>
  <c r="AA129" i="6" s="1"/>
  <c r="K117" i="6"/>
  <c r="AA117" i="6" s="1"/>
  <c r="K115" i="6"/>
  <c r="AA115" i="6" s="1"/>
  <c r="K109" i="6"/>
  <c r="AA109" i="6" s="1"/>
  <c r="T187" i="6"/>
  <c r="T195" i="6" s="1"/>
  <c r="T196" i="6" s="1"/>
  <c r="T197" i="6" s="1"/>
  <c r="X187" i="6"/>
  <c r="X195" i="6" s="1"/>
  <c r="X196" i="6" s="1"/>
  <c r="X197" i="6" s="1"/>
  <c r="K105" i="6"/>
  <c r="AA105" i="6" s="1"/>
  <c r="K104" i="6"/>
  <c r="AA104" i="6" s="1"/>
  <c r="K102" i="6"/>
  <c r="AA102" i="6" s="1"/>
  <c r="K101" i="6"/>
  <c r="AA101" i="6" s="1"/>
  <c r="K100" i="6"/>
  <c r="AA100" i="6" s="1"/>
  <c r="K93" i="6"/>
  <c r="AA93" i="6" s="1"/>
  <c r="K97" i="6"/>
  <c r="AA97" i="6" s="1"/>
  <c r="Z98" i="6"/>
  <c r="K89" i="6"/>
  <c r="AA89" i="6" s="1"/>
  <c r="K86" i="6"/>
  <c r="AA86" i="6" s="1"/>
  <c r="P187" i="6"/>
  <c r="P195" i="6" s="1"/>
  <c r="P196" i="6" s="1"/>
  <c r="P197" i="6" s="1"/>
  <c r="K63" i="6"/>
  <c r="AA63" i="6" s="1"/>
  <c r="K65" i="6"/>
  <c r="AA65" i="6" s="1"/>
  <c r="K67" i="6"/>
  <c r="AA67" i="6" s="1"/>
  <c r="K69" i="6"/>
  <c r="AA69" i="6" s="1"/>
  <c r="K61" i="6"/>
  <c r="AA61" i="6" s="1"/>
  <c r="K59" i="6"/>
  <c r="AA59" i="6" s="1"/>
  <c r="Q187" i="6"/>
  <c r="Q195" i="6" s="1"/>
  <c r="Q196" i="6" s="1"/>
  <c r="Q197" i="6" s="1"/>
  <c r="R187" i="6"/>
  <c r="R195" i="6" s="1"/>
  <c r="R196" i="6" s="1"/>
  <c r="R197" i="6" s="1"/>
  <c r="V187" i="6"/>
  <c r="V195" i="6" s="1"/>
  <c r="V196" i="6" s="1"/>
  <c r="V197" i="6" s="1"/>
  <c r="K53" i="6"/>
  <c r="AA53" i="6" s="1"/>
  <c r="K55" i="6"/>
  <c r="AA55" i="6" s="1"/>
  <c r="K35" i="6"/>
  <c r="K36" i="6"/>
  <c r="K37" i="6"/>
  <c r="AA37" i="6" s="1"/>
  <c r="K38" i="6"/>
  <c r="AA38" i="6" s="1"/>
  <c r="K39" i="6"/>
  <c r="AA39" i="6" s="1"/>
  <c r="K40" i="6"/>
  <c r="AA40" i="6" s="1"/>
  <c r="K41" i="6"/>
  <c r="AA41" i="6" s="1"/>
  <c r="K42" i="6"/>
  <c r="AA42" i="6" s="1"/>
  <c r="K43" i="6"/>
  <c r="K44" i="6"/>
  <c r="AA44" i="6" s="1"/>
  <c r="K33" i="6"/>
  <c r="AA33" i="6" s="1"/>
  <c r="K34" i="6"/>
  <c r="AA34" i="6" s="1"/>
  <c r="K22" i="6"/>
  <c r="AA22" i="6" s="1"/>
  <c r="K23" i="6"/>
  <c r="AA23" i="6" s="1"/>
  <c r="K24" i="6"/>
  <c r="AA24" i="6" s="1"/>
  <c r="K25" i="6"/>
  <c r="AA25" i="6" s="1"/>
  <c r="K26" i="6"/>
  <c r="AA26" i="6" s="1"/>
  <c r="K27" i="6"/>
  <c r="AA27" i="6" s="1"/>
  <c r="K28" i="6"/>
  <c r="AA28" i="6" s="1"/>
  <c r="K29" i="6"/>
  <c r="AA29" i="6" s="1"/>
  <c r="K30" i="6"/>
  <c r="AA30" i="6" s="1"/>
  <c r="K31" i="6"/>
  <c r="AA31" i="6" s="1"/>
  <c r="K21" i="6"/>
  <c r="AA21" i="6" s="1"/>
  <c r="K20" i="6"/>
  <c r="AA20" i="6" s="1"/>
  <c r="K10" i="6"/>
  <c r="AA10" i="6" s="1"/>
  <c r="K11" i="6"/>
  <c r="AA11" i="6" s="1"/>
  <c r="K12" i="6"/>
  <c r="AA12" i="6" s="1"/>
  <c r="K7" i="6"/>
  <c r="AA7" i="6" s="1"/>
  <c r="K8" i="6"/>
  <c r="AA8" i="6" s="1"/>
  <c r="K9" i="6"/>
  <c r="AA9" i="6" s="1"/>
  <c r="AA35" i="6"/>
  <c r="AA36" i="6"/>
  <c r="AA43" i="6"/>
  <c r="Z126" i="6"/>
  <c r="K54" i="6"/>
  <c r="AA54" i="6" s="1"/>
  <c r="K60" i="6"/>
  <c r="AA60" i="6" s="1"/>
  <c r="K62" i="6"/>
  <c r="AA62" i="6" s="1"/>
  <c r="K64" i="6"/>
  <c r="AA64" i="6" s="1"/>
  <c r="K66" i="6"/>
  <c r="AA66" i="6" s="1"/>
  <c r="K68" i="6"/>
  <c r="AA68" i="6" s="1"/>
  <c r="K74" i="6"/>
  <c r="AA74" i="6" s="1"/>
  <c r="K76" i="6"/>
  <c r="AA76" i="6" s="1"/>
  <c r="K78" i="6"/>
  <c r="AA78" i="6" s="1"/>
  <c r="K80" i="6"/>
  <c r="AA80" i="6" s="1"/>
  <c r="K82" i="6"/>
  <c r="AA82" i="6" s="1"/>
  <c r="K52" i="6"/>
  <c r="AA52" i="6" s="1"/>
  <c r="K13" i="6"/>
  <c r="AA13" i="6" s="1"/>
  <c r="K14" i="6"/>
  <c r="AA14" i="6" s="1"/>
  <c r="K15" i="6"/>
  <c r="AA15" i="6" s="1"/>
  <c r="K16" i="6"/>
  <c r="AA16" i="6" s="1"/>
  <c r="K17" i="6"/>
  <c r="AA17" i="6" s="1"/>
  <c r="K18" i="6"/>
  <c r="AA18" i="6" s="1"/>
  <c r="S187" i="6"/>
  <c r="S195" i="6" s="1"/>
  <c r="S196" i="6" s="1"/>
  <c r="S197" i="6" s="1"/>
  <c r="W187" i="6"/>
  <c r="W195" i="6" s="1"/>
  <c r="W196" i="6" s="1"/>
  <c r="W197" i="6" s="1"/>
  <c r="K58" i="6"/>
  <c r="AA58" i="6" s="1"/>
  <c r="K72" i="6"/>
  <c r="AA72" i="6" s="1"/>
  <c r="K120" i="6"/>
  <c r="AA120" i="6" s="1"/>
  <c r="K124" i="6"/>
  <c r="AA124" i="6" s="1"/>
  <c r="K130" i="6"/>
  <c r="AA130" i="6" s="1"/>
  <c r="K132" i="6"/>
  <c r="AA132" i="6" s="1"/>
  <c r="K134" i="6"/>
  <c r="AA134" i="6" s="1"/>
  <c r="K136" i="6"/>
  <c r="AA136" i="6" s="1"/>
  <c r="K138" i="6"/>
  <c r="AA138" i="6" s="1"/>
  <c r="K144" i="6"/>
  <c r="AA144" i="6" s="1"/>
  <c r="K146" i="6"/>
  <c r="AA146" i="6" s="1"/>
  <c r="K148" i="6"/>
  <c r="AA148" i="6" s="1"/>
  <c r="K150" i="6"/>
  <c r="AA150" i="6" s="1"/>
  <c r="K152" i="6"/>
  <c r="AA152" i="6" s="1"/>
  <c r="K158" i="6"/>
  <c r="AA158" i="6" s="1"/>
  <c r="K160" i="6"/>
  <c r="AA160" i="6" s="1"/>
  <c r="K166" i="6"/>
  <c r="AA166" i="6" s="1"/>
  <c r="K168" i="6"/>
  <c r="AA168" i="6" s="1"/>
  <c r="K174" i="6"/>
  <c r="AA174" i="6" s="1"/>
  <c r="K176" i="6"/>
  <c r="AA176" i="6" s="1"/>
  <c r="K182" i="6"/>
  <c r="AA182" i="6" s="1"/>
  <c r="K184" i="6"/>
  <c r="AA184" i="6" s="1"/>
  <c r="U187" i="6"/>
  <c r="U195" i="6" s="1"/>
  <c r="U196" i="6" s="1"/>
  <c r="U197" i="6" s="1"/>
  <c r="Y187" i="6"/>
  <c r="Y195" i="6" s="1"/>
  <c r="Y196" i="6" s="1"/>
  <c r="Y197" i="6" s="1"/>
  <c r="K122" i="6"/>
  <c r="AA122" i="6" s="1"/>
  <c r="K128" i="6"/>
  <c r="AA128" i="6" s="1"/>
  <c r="K142" i="6"/>
  <c r="AA142" i="6" s="1"/>
  <c r="K156" i="6"/>
  <c r="AA156" i="6" s="1"/>
  <c r="K164" i="6"/>
  <c r="AA164" i="6" s="1"/>
  <c r="K172" i="6"/>
  <c r="AA172" i="6" s="1"/>
  <c r="K180" i="6"/>
  <c r="AA180" i="6" s="1"/>
  <c r="K70" i="6" l="1"/>
  <c r="AA70" i="6" s="1"/>
  <c r="K51" i="6"/>
  <c r="AA51" i="6" s="1"/>
  <c r="AA186" i="6"/>
  <c r="K49" i="6"/>
  <c r="AA49" i="6" s="1"/>
  <c r="AA194" i="6"/>
  <c r="AA154" i="6"/>
  <c r="AA170" i="6"/>
  <c r="K47" i="6"/>
  <c r="AA47" i="6" s="1"/>
  <c r="AA178" i="6"/>
  <c r="AA140" i="6"/>
  <c r="K48" i="6"/>
  <c r="AA48" i="6" s="1"/>
  <c r="AA112" i="6"/>
  <c r="Z187" i="6"/>
  <c r="Z195" i="6" s="1"/>
  <c r="K50" i="6"/>
  <c r="AA50" i="6" s="1"/>
  <c r="K84" i="6"/>
  <c r="AA84" i="6" s="1"/>
  <c r="K98" i="6"/>
  <c r="AA98" i="6" s="1"/>
  <c r="AA126" i="6"/>
  <c r="K45" i="6"/>
  <c r="AA45" i="6" s="1"/>
  <c r="Z196" i="6"/>
  <c r="K56" i="6" l="1"/>
  <c r="AA56" i="6" s="1"/>
  <c r="I200" i="6"/>
  <c r="I195" i="6"/>
  <c r="H200" i="6"/>
  <c r="H195" i="6"/>
  <c r="Z197" i="6"/>
  <c r="K195" i="6" l="1"/>
  <c r="I196" i="6"/>
  <c r="I197" i="6" s="1"/>
  <c r="H196" i="6"/>
  <c r="H197" i="6" s="1"/>
  <c r="K200" i="6"/>
  <c r="AA187" i="6"/>
  <c r="K196" i="6" l="1"/>
  <c r="AA195" i="6"/>
  <c r="J196" i="6" l="1"/>
  <c r="J197" i="6" s="1"/>
  <c r="K197" i="6"/>
  <c r="K3" i="6" s="1"/>
  <c r="AA196" i="6"/>
  <c r="AA197" i="6" s="1"/>
  <c r="Q196" i="1"/>
  <c r="R196" i="1"/>
  <c r="S196" i="1"/>
  <c r="T196" i="1"/>
  <c r="U196" i="1"/>
  <c r="V196" i="1"/>
  <c r="W196" i="1"/>
  <c r="X196" i="1"/>
  <c r="Y196" i="1"/>
  <c r="P196" i="1"/>
  <c r="Z192" i="1"/>
  <c r="Z193" i="1"/>
  <c r="Z194" i="1"/>
  <c r="Z195" i="1"/>
  <c r="Z191" i="1"/>
  <c r="Y180" i="1"/>
  <c r="X180" i="1"/>
  <c r="W180" i="1"/>
  <c r="V180" i="1"/>
  <c r="U180" i="1"/>
  <c r="T180" i="1"/>
  <c r="S180" i="1"/>
  <c r="R180" i="1"/>
  <c r="Q180" i="1"/>
  <c r="P180" i="1"/>
  <c r="Y172" i="1"/>
  <c r="X172" i="1"/>
  <c r="W172" i="1"/>
  <c r="V172" i="1"/>
  <c r="U172" i="1"/>
  <c r="T172" i="1"/>
  <c r="S172" i="1"/>
  <c r="R172" i="1"/>
  <c r="Q172" i="1"/>
  <c r="P172" i="1"/>
  <c r="Q164" i="1"/>
  <c r="R164" i="1"/>
  <c r="S164" i="1"/>
  <c r="T164" i="1"/>
  <c r="U164" i="1"/>
  <c r="V164" i="1"/>
  <c r="W164" i="1"/>
  <c r="X164" i="1"/>
  <c r="Y164" i="1"/>
  <c r="P164" i="1"/>
  <c r="P156" i="1"/>
  <c r="Y156" i="1"/>
  <c r="X156" i="1"/>
  <c r="W156" i="1"/>
  <c r="V156" i="1"/>
  <c r="U156" i="1"/>
  <c r="T156" i="1"/>
  <c r="S156" i="1"/>
  <c r="R156" i="1"/>
  <c r="Q156" i="1"/>
  <c r="Z139" i="1"/>
  <c r="Z140" i="1"/>
  <c r="Z141" i="1"/>
  <c r="Q142" i="1"/>
  <c r="R142" i="1"/>
  <c r="S142" i="1"/>
  <c r="T142" i="1"/>
  <c r="U142" i="1"/>
  <c r="V142" i="1"/>
  <c r="W142" i="1"/>
  <c r="X142" i="1"/>
  <c r="Y142" i="1"/>
  <c r="P142" i="1"/>
  <c r="Y128" i="1"/>
  <c r="X128" i="1"/>
  <c r="W128" i="1"/>
  <c r="V128" i="1"/>
  <c r="U128" i="1"/>
  <c r="T128" i="1"/>
  <c r="S128" i="1"/>
  <c r="R128" i="1"/>
  <c r="Q128" i="1"/>
  <c r="P128" i="1"/>
  <c r="Y114" i="1"/>
  <c r="X114" i="1"/>
  <c r="W114" i="1"/>
  <c r="V114" i="1"/>
  <c r="U114" i="1"/>
  <c r="T114" i="1"/>
  <c r="S114" i="1"/>
  <c r="R114" i="1"/>
  <c r="Q114" i="1"/>
  <c r="P114" i="1"/>
  <c r="Q100" i="1"/>
  <c r="R100" i="1"/>
  <c r="S100" i="1"/>
  <c r="T100" i="1"/>
  <c r="U100" i="1"/>
  <c r="V100" i="1"/>
  <c r="W100" i="1"/>
  <c r="X100" i="1"/>
  <c r="Y100" i="1"/>
  <c r="P100" i="1"/>
  <c r="Q86" i="1"/>
  <c r="S86" i="1"/>
  <c r="T86" i="1"/>
  <c r="U86" i="1"/>
  <c r="V86" i="1"/>
  <c r="W86" i="1"/>
  <c r="X86" i="1"/>
  <c r="Y86" i="1"/>
  <c r="P86" i="1"/>
  <c r="Q72" i="1"/>
  <c r="R72" i="1"/>
  <c r="S72" i="1"/>
  <c r="T72" i="1"/>
  <c r="U72" i="1"/>
  <c r="V72" i="1"/>
  <c r="W72" i="1"/>
  <c r="X72" i="1"/>
  <c r="Y72" i="1"/>
  <c r="P72" i="1"/>
  <c r="Q58" i="1"/>
  <c r="R58" i="1"/>
  <c r="S58" i="1"/>
  <c r="T58" i="1"/>
  <c r="U58" i="1"/>
  <c r="V58" i="1"/>
  <c r="W58" i="1"/>
  <c r="X58" i="1"/>
  <c r="Y58" i="1"/>
  <c r="P58" i="1"/>
  <c r="Q44" i="1"/>
  <c r="R44" i="1"/>
  <c r="S44" i="1"/>
  <c r="T44" i="1"/>
  <c r="U44" i="1"/>
  <c r="V44" i="1"/>
  <c r="W44" i="1"/>
  <c r="X44" i="1"/>
  <c r="Y44" i="1"/>
  <c r="P44" i="1"/>
  <c r="H139" i="1"/>
  <c r="I139" i="1"/>
  <c r="I142" i="1" s="1"/>
  <c r="J139" i="1"/>
  <c r="J142" i="1" s="1"/>
  <c r="H140" i="1"/>
  <c r="I140" i="1"/>
  <c r="J140" i="1"/>
  <c r="H141" i="1"/>
  <c r="I141" i="1"/>
  <c r="J141" i="1"/>
  <c r="H142" i="1" l="1"/>
  <c r="K142" i="1" s="1"/>
  <c r="AA195" i="1"/>
  <c r="P189" i="1"/>
  <c r="P197" i="1" s="1"/>
  <c r="Z196" i="1"/>
  <c r="AA193" i="1"/>
  <c r="X189" i="1"/>
  <c r="X197" i="1" s="1"/>
  <c r="T189" i="1"/>
  <c r="T197" i="1" s="1"/>
  <c r="AA191" i="1"/>
  <c r="AA192" i="1"/>
  <c r="W189" i="1"/>
  <c r="W197" i="1" s="1"/>
  <c r="S189" i="1"/>
  <c r="S197" i="1" s="1"/>
  <c r="AA194" i="1"/>
  <c r="Y189" i="1"/>
  <c r="Y197" i="1" s="1"/>
  <c r="U189" i="1"/>
  <c r="U197" i="1" s="1"/>
  <c r="Q189" i="1"/>
  <c r="Q197" i="1" s="1"/>
  <c r="V189" i="1"/>
  <c r="V197" i="1" s="1"/>
  <c r="R189" i="1"/>
  <c r="R197" i="1" s="1"/>
  <c r="K140" i="1"/>
  <c r="AA140" i="1" s="1"/>
  <c r="K139" i="1"/>
  <c r="AA139" i="1" s="1"/>
  <c r="K141" i="1"/>
  <c r="AA141" i="1" s="1"/>
  <c r="H61" i="1" l="1"/>
  <c r="I61" i="1"/>
  <c r="J61" i="1"/>
  <c r="H62" i="1"/>
  <c r="I62" i="1"/>
  <c r="J62" i="1"/>
  <c r="H63" i="1"/>
  <c r="I63" i="1"/>
  <c r="J63" i="1"/>
  <c r="H64" i="1"/>
  <c r="I64" i="1"/>
  <c r="J64" i="1"/>
  <c r="H65" i="1"/>
  <c r="I65" i="1"/>
  <c r="J65" i="1"/>
  <c r="H66" i="1"/>
  <c r="I66" i="1"/>
  <c r="J66" i="1"/>
  <c r="H67" i="1"/>
  <c r="I67" i="1"/>
  <c r="J67" i="1"/>
  <c r="H68" i="1"/>
  <c r="I68" i="1"/>
  <c r="J68" i="1"/>
  <c r="H69" i="1"/>
  <c r="I69" i="1"/>
  <c r="J69" i="1"/>
  <c r="H70" i="1"/>
  <c r="I70" i="1"/>
  <c r="J70" i="1"/>
  <c r="H71" i="1"/>
  <c r="I71" i="1"/>
  <c r="J71" i="1"/>
  <c r="I60" i="1"/>
  <c r="H60" i="1"/>
  <c r="H183" i="1" l="1"/>
  <c r="I183" i="1"/>
  <c r="J183" i="1"/>
  <c r="H184" i="1"/>
  <c r="I184" i="1"/>
  <c r="J184" i="1"/>
  <c r="H185" i="1"/>
  <c r="I185" i="1"/>
  <c r="I188" i="1" s="1"/>
  <c r="I189" i="1" s="1"/>
  <c r="I197" i="1" s="1"/>
  <c r="I198" i="1" s="1"/>
  <c r="I199" i="1" s="1"/>
  <c r="J185" i="1"/>
  <c r="J188" i="1" s="1"/>
  <c r="J189" i="1" s="1"/>
  <c r="J197" i="1" s="1"/>
  <c r="H186" i="1"/>
  <c r="I186" i="1"/>
  <c r="J186" i="1"/>
  <c r="H187" i="1"/>
  <c r="I187" i="1"/>
  <c r="J187" i="1"/>
  <c r="J182" i="1"/>
  <c r="I182" i="1"/>
  <c r="H182" i="1"/>
  <c r="H175" i="1"/>
  <c r="I175" i="1"/>
  <c r="J175" i="1"/>
  <c r="H176" i="1"/>
  <c r="I176" i="1"/>
  <c r="J176" i="1"/>
  <c r="H177" i="1"/>
  <c r="I177" i="1"/>
  <c r="J177" i="1"/>
  <c r="H178" i="1"/>
  <c r="I178" i="1"/>
  <c r="J178" i="1"/>
  <c r="H179" i="1"/>
  <c r="I179" i="1"/>
  <c r="J179" i="1"/>
  <c r="J174" i="1"/>
  <c r="I174" i="1"/>
  <c r="H174" i="1"/>
  <c r="H167" i="1"/>
  <c r="I167" i="1"/>
  <c r="J167" i="1"/>
  <c r="H168" i="1"/>
  <c r="I168" i="1"/>
  <c r="J168" i="1"/>
  <c r="H169" i="1"/>
  <c r="I169" i="1"/>
  <c r="J169" i="1"/>
  <c r="H170" i="1"/>
  <c r="I170" i="1"/>
  <c r="J170" i="1"/>
  <c r="H171" i="1"/>
  <c r="I171" i="1"/>
  <c r="J171" i="1"/>
  <c r="J166" i="1"/>
  <c r="I166" i="1"/>
  <c r="H166" i="1"/>
  <c r="H159" i="1"/>
  <c r="I159" i="1"/>
  <c r="J159" i="1"/>
  <c r="H160" i="1"/>
  <c r="I160" i="1"/>
  <c r="J160" i="1"/>
  <c r="H161" i="1"/>
  <c r="I161" i="1"/>
  <c r="J161" i="1"/>
  <c r="H162" i="1"/>
  <c r="I162" i="1"/>
  <c r="J162" i="1"/>
  <c r="H163" i="1"/>
  <c r="I163" i="1"/>
  <c r="J163" i="1"/>
  <c r="J158" i="1"/>
  <c r="I158" i="1"/>
  <c r="H158" i="1"/>
  <c r="H145" i="1"/>
  <c r="I145" i="1"/>
  <c r="J145" i="1"/>
  <c r="H146" i="1"/>
  <c r="I146" i="1"/>
  <c r="J146" i="1"/>
  <c r="H147" i="1"/>
  <c r="I147" i="1"/>
  <c r="J147" i="1"/>
  <c r="H148" i="1"/>
  <c r="I148" i="1"/>
  <c r="J148" i="1"/>
  <c r="H149" i="1"/>
  <c r="I149" i="1"/>
  <c r="J149" i="1"/>
  <c r="H150" i="1"/>
  <c r="I150" i="1"/>
  <c r="J150" i="1"/>
  <c r="H151" i="1"/>
  <c r="I151" i="1"/>
  <c r="J151" i="1"/>
  <c r="H152" i="1"/>
  <c r="I152" i="1"/>
  <c r="J152" i="1"/>
  <c r="H153" i="1"/>
  <c r="I153" i="1"/>
  <c r="J153" i="1"/>
  <c r="H154" i="1"/>
  <c r="I154" i="1"/>
  <c r="J154" i="1"/>
  <c r="H155" i="1"/>
  <c r="I155" i="1"/>
  <c r="J155" i="1"/>
  <c r="J144" i="1"/>
  <c r="I144" i="1"/>
  <c r="H144" i="1"/>
  <c r="H131" i="1"/>
  <c r="I131" i="1"/>
  <c r="J131" i="1"/>
  <c r="H132" i="1"/>
  <c r="I132" i="1"/>
  <c r="J132" i="1"/>
  <c r="H133" i="1"/>
  <c r="I133" i="1"/>
  <c r="J133" i="1"/>
  <c r="H134" i="1"/>
  <c r="I134" i="1"/>
  <c r="J134" i="1"/>
  <c r="H135" i="1"/>
  <c r="I135" i="1"/>
  <c r="J135" i="1"/>
  <c r="H136" i="1"/>
  <c r="I136" i="1"/>
  <c r="J136" i="1"/>
  <c r="H137" i="1"/>
  <c r="I137" i="1"/>
  <c r="J137" i="1"/>
  <c r="H138" i="1"/>
  <c r="I138" i="1"/>
  <c r="J138" i="1"/>
  <c r="J130" i="1"/>
  <c r="I130" i="1"/>
  <c r="H130" i="1"/>
  <c r="H117" i="1"/>
  <c r="I117" i="1"/>
  <c r="J117" i="1"/>
  <c r="H118" i="1"/>
  <c r="I118" i="1"/>
  <c r="J118" i="1"/>
  <c r="H119" i="1"/>
  <c r="I119" i="1"/>
  <c r="J119" i="1"/>
  <c r="H120" i="1"/>
  <c r="I120" i="1"/>
  <c r="J120" i="1"/>
  <c r="H121" i="1"/>
  <c r="I121" i="1"/>
  <c r="J121" i="1"/>
  <c r="H122" i="1"/>
  <c r="I122" i="1"/>
  <c r="J122" i="1"/>
  <c r="H123" i="1"/>
  <c r="I123" i="1"/>
  <c r="J123" i="1"/>
  <c r="H124" i="1"/>
  <c r="I124" i="1"/>
  <c r="J124" i="1"/>
  <c r="H125" i="1"/>
  <c r="I125" i="1"/>
  <c r="J125" i="1"/>
  <c r="H126" i="1"/>
  <c r="I126" i="1"/>
  <c r="J126" i="1"/>
  <c r="H127" i="1"/>
  <c r="I127" i="1"/>
  <c r="J127" i="1"/>
  <c r="J116" i="1"/>
  <c r="I116" i="1"/>
  <c r="H116" i="1"/>
  <c r="H103" i="1"/>
  <c r="I103" i="1"/>
  <c r="J103" i="1"/>
  <c r="H104" i="1"/>
  <c r="I104" i="1"/>
  <c r="J104" i="1"/>
  <c r="H105" i="1"/>
  <c r="I105" i="1"/>
  <c r="J105" i="1"/>
  <c r="H106" i="1"/>
  <c r="I106" i="1"/>
  <c r="J106" i="1"/>
  <c r="H107" i="1"/>
  <c r="I107" i="1"/>
  <c r="J107" i="1"/>
  <c r="H108" i="1"/>
  <c r="I108" i="1"/>
  <c r="J108" i="1"/>
  <c r="H109" i="1"/>
  <c r="I109" i="1"/>
  <c r="J109" i="1"/>
  <c r="H110" i="1"/>
  <c r="I110" i="1"/>
  <c r="J110" i="1"/>
  <c r="H111" i="1"/>
  <c r="I111" i="1"/>
  <c r="J111" i="1"/>
  <c r="H112" i="1"/>
  <c r="I112" i="1"/>
  <c r="J112" i="1"/>
  <c r="H113" i="1"/>
  <c r="I113" i="1"/>
  <c r="J113" i="1"/>
  <c r="J102" i="1"/>
  <c r="I102" i="1"/>
  <c r="H102" i="1"/>
  <c r="H89" i="1"/>
  <c r="I89" i="1"/>
  <c r="J89" i="1"/>
  <c r="H90" i="1"/>
  <c r="I90" i="1"/>
  <c r="J90" i="1"/>
  <c r="H91" i="1"/>
  <c r="I91" i="1"/>
  <c r="J91" i="1"/>
  <c r="H92" i="1"/>
  <c r="I92" i="1"/>
  <c r="J92" i="1"/>
  <c r="H93" i="1"/>
  <c r="I93" i="1"/>
  <c r="J93" i="1"/>
  <c r="H94" i="1"/>
  <c r="I94" i="1"/>
  <c r="J94" i="1"/>
  <c r="H95" i="1"/>
  <c r="I95" i="1"/>
  <c r="J95" i="1"/>
  <c r="H96" i="1"/>
  <c r="I96" i="1"/>
  <c r="J96" i="1"/>
  <c r="H97" i="1"/>
  <c r="I97" i="1"/>
  <c r="J97" i="1"/>
  <c r="H98" i="1"/>
  <c r="I98" i="1"/>
  <c r="J98" i="1"/>
  <c r="H99" i="1"/>
  <c r="I99" i="1"/>
  <c r="J99" i="1"/>
  <c r="J88" i="1"/>
  <c r="I88" i="1"/>
  <c r="H88" i="1"/>
  <c r="H75" i="1"/>
  <c r="I75" i="1"/>
  <c r="J75" i="1"/>
  <c r="H76" i="1"/>
  <c r="I76" i="1"/>
  <c r="J76" i="1"/>
  <c r="H77" i="1"/>
  <c r="I77" i="1"/>
  <c r="J77" i="1"/>
  <c r="H78" i="1"/>
  <c r="I78" i="1"/>
  <c r="J78" i="1"/>
  <c r="H79" i="1"/>
  <c r="I79" i="1"/>
  <c r="J79" i="1"/>
  <c r="H80" i="1"/>
  <c r="I80" i="1"/>
  <c r="J80" i="1"/>
  <c r="H81" i="1"/>
  <c r="I81" i="1"/>
  <c r="J81" i="1"/>
  <c r="H82" i="1"/>
  <c r="I82" i="1"/>
  <c r="J82" i="1"/>
  <c r="H83" i="1"/>
  <c r="I83" i="1"/>
  <c r="J83" i="1"/>
  <c r="H84" i="1"/>
  <c r="I84" i="1"/>
  <c r="J84" i="1"/>
  <c r="H85" i="1"/>
  <c r="I85" i="1"/>
  <c r="J85" i="1"/>
  <c r="J74" i="1"/>
  <c r="I74" i="1"/>
  <c r="H74" i="1"/>
  <c r="I47" i="1"/>
  <c r="J47" i="1"/>
  <c r="I48" i="1"/>
  <c r="J48" i="1"/>
  <c r="I49" i="1"/>
  <c r="J49" i="1"/>
  <c r="H50" i="1"/>
  <c r="I50" i="1"/>
  <c r="J50" i="1"/>
  <c r="H51" i="1"/>
  <c r="I51" i="1"/>
  <c r="J51" i="1"/>
  <c r="H52" i="1"/>
  <c r="I52" i="1"/>
  <c r="J52" i="1"/>
  <c r="H53" i="1"/>
  <c r="I53" i="1"/>
  <c r="J53" i="1"/>
  <c r="H54" i="1"/>
  <c r="I54" i="1"/>
  <c r="J54" i="1"/>
  <c r="H55" i="1"/>
  <c r="I55" i="1"/>
  <c r="J55" i="1"/>
  <c r="H56" i="1"/>
  <c r="I56" i="1"/>
  <c r="J56" i="1"/>
  <c r="H57" i="1"/>
  <c r="I57" i="1"/>
  <c r="J57" i="1"/>
  <c r="J46" i="1"/>
  <c r="J58" i="1" s="1"/>
  <c r="I46" i="1"/>
  <c r="I58" i="1" s="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J32" i="1"/>
  <c r="I32" i="1"/>
  <c r="H32"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J19" i="1"/>
  <c r="I19" i="1"/>
  <c r="H19" i="1"/>
  <c r="H188" i="1" l="1"/>
  <c r="K188" i="1" s="1"/>
  <c r="K103" i="1"/>
  <c r="K104" i="1"/>
  <c r="K105" i="1"/>
  <c r="K106" i="1"/>
  <c r="K107" i="1"/>
  <c r="K108" i="1"/>
  <c r="K109" i="1"/>
  <c r="K110" i="1"/>
  <c r="K111" i="1"/>
  <c r="K112" i="1"/>
  <c r="K113" i="1"/>
  <c r="K102" i="1"/>
  <c r="H189" i="1" l="1"/>
  <c r="K189" i="1" s="1"/>
  <c r="H7" i="1"/>
  <c r="I7" i="1"/>
  <c r="J7" i="1"/>
  <c r="H8" i="1"/>
  <c r="I8" i="1"/>
  <c r="H9" i="1"/>
  <c r="I9" i="1"/>
  <c r="J9" i="1"/>
  <c r="H10" i="1"/>
  <c r="I10" i="1"/>
  <c r="J10" i="1"/>
  <c r="H11" i="1"/>
  <c r="I11" i="1"/>
  <c r="J11" i="1"/>
  <c r="H12" i="1"/>
  <c r="I12" i="1"/>
  <c r="J12" i="1"/>
  <c r="H13" i="1"/>
  <c r="I13" i="1"/>
  <c r="J13" i="1"/>
  <c r="H14" i="1"/>
  <c r="I14" i="1"/>
  <c r="J14" i="1"/>
  <c r="H15" i="1"/>
  <c r="I15" i="1"/>
  <c r="J15" i="1"/>
  <c r="H16" i="1"/>
  <c r="I16" i="1"/>
  <c r="J16" i="1"/>
  <c r="H17" i="1"/>
  <c r="I17" i="1"/>
  <c r="J17" i="1"/>
  <c r="J6" i="1"/>
  <c r="I6" i="1"/>
  <c r="H6" i="1"/>
  <c r="Z151" i="1"/>
  <c r="Z152" i="1"/>
  <c r="Z153" i="1"/>
  <c r="Z154" i="1"/>
  <c r="Z155" i="1"/>
  <c r="Z158" i="1"/>
  <c r="Z159" i="1"/>
  <c r="Z160" i="1"/>
  <c r="Z161" i="1"/>
  <c r="Z162" i="1"/>
  <c r="Z163" i="1"/>
  <c r="Z166" i="1"/>
  <c r="Z167" i="1"/>
  <c r="Z168" i="1"/>
  <c r="Z169" i="1"/>
  <c r="Z170" i="1"/>
  <c r="Z171" i="1"/>
  <c r="Z174" i="1"/>
  <c r="Z175" i="1"/>
  <c r="Z176" i="1"/>
  <c r="Z177" i="1"/>
  <c r="Z178" i="1"/>
  <c r="Z179" i="1"/>
  <c r="Z182" i="1"/>
  <c r="Z183" i="1"/>
  <c r="Z184" i="1"/>
  <c r="Z185" i="1"/>
  <c r="Z186" i="1"/>
  <c r="Z187" i="1"/>
  <c r="Z102" i="1"/>
  <c r="Z103" i="1"/>
  <c r="AA103" i="1" s="1"/>
  <c r="Z104" i="1"/>
  <c r="AA104" i="1" s="1"/>
  <c r="Z105" i="1"/>
  <c r="AA105" i="1" s="1"/>
  <c r="Z106" i="1"/>
  <c r="AA106" i="1" s="1"/>
  <c r="Z107" i="1"/>
  <c r="AA107" i="1" s="1"/>
  <c r="Z108" i="1"/>
  <c r="AA108" i="1" s="1"/>
  <c r="Z109" i="1"/>
  <c r="AA109" i="1" s="1"/>
  <c r="Z110" i="1"/>
  <c r="AA110" i="1" s="1"/>
  <c r="Z111" i="1"/>
  <c r="AA111" i="1" s="1"/>
  <c r="Z112" i="1"/>
  <c r="AA112" i="1" s="1"/>
  <c r="Z113" i="1"/>
  <c r="AA113" i="1" s="1"/>
  <c r="Z116" i="1"/>
  <c r="Z117" i="1"/>
  <c r="Z118" i="1"/>
  <c r="Z119" i="1"/>
  <c r="Z120" i="1"/>
  <c r="Z121" i="1"/>
  <c r="Z122" i="1"/>
  <c r="Z123" i="1"/>
  <c r="Z124" i="1"/>
  <c r="Z125" i="1"/>
  <c r="Z126" i="1"/>
  <c r="Z127" i="1"/>
  <c r="Z130" i="1"/>
  <c r="Z131" i="1"/>
  <c r="Z132" i="1"/>
  <c r="Z133" i="1"/>
  <c r="Z134" i="1"/>
  <c r="Z135" i="1"/>
  <c r="Z136" i="1"/>
  <c r="Z137" i="1"/>
  <c r="Z138" i="1"/>
  <c r="Z144" i="1"/>
  <c r="Z145" i="1"/>
  <c r="Z146" i="1"/>
  <c r="Z147" i="1"/>
  <c r="Z148" i="1"/>
  <c r="Z149" i="1"/>
  <c r="Z150" i="1"/>
  <c r="Z89" i="1"/>
  <c r="Z90" i="1"/>
  <c r="Z91" i="1"/>
  <c r="Z92" i="1"/>
  <c r="Z93" i="1"/>
  <c r="Z94" i="1"/>
  <c r="Z95" i="1"/>
  <c r="Z96" i="1"/>
  <c r="Z97" i="1"/>
  <c r="Z98" i="1"/>
  <c r="Z99" i="1"/>
  <c r="Z75" i="1"/>
  <c r="Z76" i="1"/>
  <c r="Z77" i="1"/>
  <c r="Z78" i="1"/>
  <c r="Z79" i="1"/>
  <c r="Z80" i="1"/>
  <c r="Z81" i="1"/>
  <c r="Z82" i="1"/>
  <c r="Z83" i="1"/>
  <c r="Z84" i="1"/>
  <c r="Z85" i="1"/>
  <c r="Z61" i="1"/>
  <c r="Z62" i="1"/>
  <c r="Z63" i="1"/>
  <c r="Z64" i="1"/>
  <c r="Z65" i="1"/>
  <c r="Z66" i="1"/>
  <c r="Z67" i="1"/>
  <c r="Z68" i="1"/>
  <c r="Z69" i="1"/>
  <c r="Z70" i="1"/>
  <c r="Z71" i="1"/>
  <c r="Z60" i="1"/>
  <c r="Z7" i="1"/>
  <c r="Z8" i="1"/>
  <c r="Z9" i="1"/>
  <c r="Z10" i="1"/>
  <c r="Z11" i="1"/>
  <c r="Z12" i="1"/>
  <c r="Z13" i="1"/>
  <c r="Z14" i="1"/>
  <c r="Z15" i="1"/>
  <c r="Z16" i="1"/>
  <c r="Z17" i="1"/>
  <c r="Z18" i="1"/>
  <c r="AA18" i="1" s="1"/>
  <c r="Z19" i="1"/>
  <c r="Z20" i="1"/>
  <c r="Z21" i="1"/>
  <c r="Z22" i="1"/>
  <c r="Z23" i="1"/>
  <c r="Z24" i="1"/>
  <c r="Z25" i="1"/>
  <c r="Z26" i="1"/>
  <c r="Z27" i="1"/>
  <c r="Z28" i="1"/>
  <c r="Z29" i="1"/>
  <c r="Z30" i="1"/>
  <c r="Z31" i="1"/>
  <c r="AA31" i="1" s="1"/>
  <c r="Z32" i="1"/>
  <c r="Z33" i="1"/>
  <c r="Z34" i="1"/>
  <c r="Z35" i="1"/>
  <c r="Z36" i="1"/>
  <c r="Z37" i="1"/>
  <c r="Z38" i="1"/>
  <c r="Z39" i="1"/>
  <c r="Z40" i="1"/>
  <c r="Z41" i="1"/>
  <c r="Z42" i="1"/>
  <c r="Z43" i="1"/>
  <c r="Z6" i="1"/>
  <c r="Z88" i="1"/>
  <c r="Z74" i="1"/>
  <c r="Z57" i="1"/>
  <c r="Z56" i="1"/>
  <c r="Z55" i="1"/>
  <c r="Z54" i="1"/>
  <c r="Z53" i="1"/>
  <c r="Z52" i="1"/>
  <c r="Z51" i="1"/>
  <c r="Z50" i="1"/>
  <c r="Z49" i="1"/>
  <c r="Z48" i="1"/>
  <c r="Z47" i="1"/>
  <c r="Z46" i="1"/>
  <c r="K19" i="1"/>
  <c r="K20" i="1"/>
  <c r="K21" i="1"/>
  <c r="K22" i="1"/>
  <c r="K23" i="1"/>
  <c r="K24" i="1"/>
  <c r="K25" i="1"/>
  <c r="K26" i="1"/>
  <c r="K27" i="1"/>
  <c r="K28" i="1"/>
  <c r="K29" i="1"/>
  <c r="K30" i="1"/>
  <c r="K32" i="1"/>
  <c r="K33" i="1"/>
  <c r="K34" i="1"/>
  <c r="K35" i="1"/>
  <c r="K36" i="1"/>
  <c r="K37" i="1"/>
  <c r="K38" i="1"/>
  <c r="K39" i="1"/>
  <c r="K40" i="1"/>
  <c r="K41" i="1"/>
  <c r="K42" i="1"/>
  <c r="K43" i="1"/>
  <c r="H197" i="1" l="1"/>
  <c r="K197" i="1" s="1"/>
  <c r="H46" i="1"/>
  <c r="H58" i="1" s="1"/>
  <c r="K58" i="1" s="1"/>
  <c r="I202" i="1"/>
  <c r="Z188" i="1"/>
  <c r="AA188" i="1" s="1"/>
  <c r="Z180" i="1"/>
  <c r="Z164" i="1"/>
  <c r="AA164" i="1" s="1"/>
  <c r="Z58" i="1"/>
  <c r="Z86" i="1"/>
  <c r="AA86" i="1" s="1"/>
  <c r="Z72" i="1"/>
  <c r="Z156" i="1"/>
  <c r="AA156" i="1" s="1"/>
  <c r="Z100" i="1"/>
  <c r="AA100" i="1" s="1"/>
  <c r="Z142" i="1"/>
  <c r="AA142" i="1" s="1"/>
  <c r="Z128" i="1"/>
  <c r="AA128" i="1" s="1"/>
  <c r="Z114" i="1"/>
  <c r="AA114" i="1" s="1"/>
  <c r="Z172" i="1"/>
  <c r="AA172" i="1" s="1"/>
  <c r="AA102" i="1"/>
  <c r="AA180" i="1"/>
  <c r="Z44" i="1"/>
  <c r="AA24" i="1"/>
  <c r="AA20" i="1"/>
  <c r="AA40" i="1"/>
  <c r="AA36" i="1"/>
  <c r="AA32" i="1"/>
  <c r="AA28" i="1"/>
  <c r="AA43" i="1"/>
  <c r="AA39" i="1"/>
  <c r="AA35" i="1"/>
  <c r="AA27" i="1"/>
  <c r="AA23" i="1"/>
  <c r="AA19" i="1"/>
  <c r="AA42" i="1"/>
  <c r="AA38" i="1"/>
  <c r="AA34" i="1"/>
  <c r="AA30" i="1"/>
  <c r="AA26" i="1"/>
  <c r="AA22" i="1"/>
  <c r="AA41" i="1"/>
  <c r="AA37" i="1"/>
  <c r="AA33" i="1"/>
  <c r="AA29" i="1"/>
  <c r="AA25" i="1"/>
  <c r="AA21" i="1"/>
  <c r="Z189" i="1" l="1"/>
  <c r="Z197" i="1" s="1"/>
  <c r="Y198" i="1"/>
  <c r="Y199" i="1" s="1"/>
  <c r="S198" i="1"/>
  <c r="S199" i="1" s="1"/>
  <c r="W198" i="1"/>
  <c r="W199" i="1" s="1"/>
  <c r="V198" i="1"/>
  <c r="V199" i="1" s="1"/>
  <c r="P198" i="1"/>
  <c r="P199" i="1" s="1"/>
  <c r="U198" i="1"/>
  <c r="U199" i="1" s="1"/>
  <c r="H202" i="1" l="1"/>
  <c r="H198" i="1" s="1"/>
  <c r="H199" i="1" s="1"/>
  <c r="X198" i="1"/>
  <c r="X199" i="1" s="1"/>
  <c r="T198" i="1"/>
  <c r="T199" i="1" s="1"/>
  <c r="R198" i="1"/>
  <c r="R199" i="1" s="1"/>
  <c r="Q198" i="1"/>
  <c r="Q199" i="1" s="1"/>
  <c r="Z198" i="1" l="1"/>
  <c r="Z199" i="1" l="1"/>
  <c r="K10" i="1" l="1"/>
  <c r="AA10" i="1" s="1"/>
  <c r="K13" i="1"/>
  <c r="AA13" i="1" s="1"/>
  <c r="K14" i="1"/>
  <c r="AA14" i="1" s="1"/>
  <c r="K17" i="1"/>
  <c r="AA17" i="1" s="1"/>
  <c r="K8" i="1" l="1"/>
  <c r="AA8" i="1" s="1"/>
  <c r="K15" i="1"/>
  <c r="AA15" i="1" s="1"/>
  <c r="K11" i="1"/>
  <c r="AA11" i="1" s="1"/>
  <c r="K7" i="1"/>
  <c r="AA7" i="1" s="1"/>
  <c r="K9" i="1"/>
  <c r="AA9" i="1" s="1"/>
  <c r="K16" i="1"/>
  <c r="AA16" i="1" s="1"/>
  <c r="K12" i="1"/>
  <c r="AA12" i="1" s="1"/>
  <c r="K6" i="1"/>
  <c r="AA6" i="1" s="1"/>
  <c r="K50" i="1"/>
  <c r="AA50" i="1" s="1"/>
  <c r="K175" i="1" l="1"/>
  <c r="AA175" i="1" s="1"/>
  <c r="K178" i="1"/>
  <c r="AA178" i="1" s="1"/>
  <c r="K183" i="1"/>
  <c r="AA183" i="1" s="1"/>
  <c r="K187" i="1"/>
  <c r="AA187" i="1" s="1"/>
  <c r="K52" i="1" l="1"/>
  <c r="AA52" i="1" s="1"/>
  <c r="K184" i="1" l="1"/>
  <c r="AA184" i="1" s="1"/>
  <c r="K185" i="1"/>
  <c r="AA185" i="1" s="1"/>
  <c r="K186" i="1" l="1"/>
  <c r="AA186" i="1" s="1"/>
  <c r="K182" i="1"/>
  <c r="AA182" i="1" s="1"/>
  <c r="K179" i="1"/>
  <c r="AA179" i="1" s="1"/>
  <c r="K177" i="1"/>
  <c r="AA177" i="1" s="1"/>
  <c r="K176" i="1"/>
  <c r="AA176" i="1" s="1"/>
  <c r="K174" i="1"/>
  <c r="AA174" i="1" s="1"/>
  <c r="K170" i="1"/>
  <c r="AA170" i="1" s="1"/>
  <c r="K171" i="1"/>
  <c r="AA171" i="1" s="1"/>
  <c r="K169" i="1"/>
  <c r="AA169" i="1" s="1"/>
  <c r="K167" i="1"/>
  <c r="AA167" i="1" s="1"/>
  <c r="K168" i="1"/>
  <c r="AA168" i="1" s="1"/>
  <c r="K166" i="1"/>
  <c r="AA166" i="1" s="1"/>
  <c r="K163" i="1"/>
  <c r="AA163" i="1" s="1"/>
  <c r="K162" i="1"/>
  <c r="AA162" i="1" s="1"/>
  <c r="K161" i="1"/>
  <c r="AA161" i="1" s="1"/>
  <c r="K160" i="1"/>
  <c r="AA160" i="1" s="1"/>
  <c r="K159" i="1"/>
  <c r="AA159" i="1" s="1"/>
  <c r="K158" i="1"/>
  <c r="AA158" i="1" s="1"/>
  <c r="K153" i="1"/>
  <c r="AA153" i="1" s="1"/>
  <c r="K154" i="1"/>
  <c r="AA154" i="1" s="1"/>
  <c r="K155" i="1"/>
  <c r="AA155" i="1" s="1"/>
  <c r="K152" i="1"/>
  <c r="AA152" i="1" s="1"/>
  <c r="K149" i="1"/>
  <c r="AA149" i="1" s="1"/>
  <c r="K150" i="1"/>
  <c r="AA150" i="1" s="1"/>
  <c r="K151" i="1"/>
  <c r="AA151" i="1" s="1"/>
  <c r="K148" i="1"/>
  <c r="AA148" i="1" s="1"/>
  <c r="K145" i="1"/>
  <c r="AA145" i="1" s="1"/>
  <c r="K146" i="1"/>
  <c r="AA146" i="1" s="1"/>
  <c r="K147" i="1"/>
  <c r="AA147" i="1" s="1"/>
  <c r="K144" i="1"/>
  <c r="AA144" i="1" s="1"/>
  <c r="K138" i="1"/>
  <c r="AA138" i="1" s="1"/>
  <c r="K135" i="1"/>
  <c r="AA135" i="1" s="1"/>
  <c r="K136" i="1"/>
  <c r="AA136" i="1" s="1"/>
  <c r="K137" i="1"/>
  <c r="AA137" i="1" s="1"/>
  <c r="K134" i="1"/>
  <c r="AA134" i="1" s="1"/>
  <c r="K131" i="1"/>
  <c r="AA131" i="1" s="1"/>
  <c r="K132" i="1"/>
  <c r="AA132" i="1" s="1"/>
  <c r="K133" i="1"/>
  <c r="AA133" i="1" s="1"/>
  <c r="K130" i="1"/>
  <c r="AA130" i="1" s="1"/>
  <c r="K125" i="1"/>
  <c r="AA125" i="1" s="1"/>
  <c r="K126" i="1"/>
  <c r="AA126" i="1" s="1"/>
  <c r="K127" i="1"/>
  <c r="AA127" i="1" s="1"/>
  <c r="K124" i="1"/>
  <c r="AA124" i="1" s="1"/>
  <c r="K121" i="1"/>
  <c r="AA121" i="1" s="1"/>
  <c r="K122" i="1"/>
  <c r="AA122" i="1" s="1"/>
  <c r="K123" i="1"/>
  <c r="AA123" i="1" s="1"/>
  <c r="K120" i="1"/>
  <c r="AA120" i="1" s="1"/>
  <c r="K117" i="1"/>
  <c r="AA117" i="1" s="1"/>
  <c r="K118" i="1"/>
  <c r="AA118" i="1" s="1"/>
  <c r="K119" i="1"/>
  <c r="AA119" i="1" s="1"/>
  <c r="K116" i="1"/>
  <c r="AA116" i="1" s="1"/>
  <c r="K97" i="1"/>
  <c r="AA97" i="1" s="1"/>
  <c r="K98" i="1"/>
  <c r="AA98" i="1" s="1"/>
  <c r="K99" i="1"/>
  <c r="AA99" i="1" s="1"/>
  <c r="K96" i="1"/>
  <c r="AA96" i="1" s="1"/>
  <c r="K93" i="1"/>
  <c r="AA93" i="1" s="1"/>
  <c r="K94" i="1"/>
  <c r="AA94" i="1" s="1"/>
  <c r="K95" i="1"/>
  <c r="AA95" i="1" s="1"/>
  <c r="K92" i="1"/>
  <c r="AA92" i="1" s="1"/>
  <c r="K89" i="1"/>
  <c r="AA89" i="1" s="1"/>
  <c r="K90" i="1"/>
  <c r="AA90" i="1" s="1"/>
  <c r="K91" i="1"/>
  <c r="AA91" i="1" s="1"/>
  <c r="K88" i="1"/>
  <c r="AA88" i="1" s="1"/>
  <c r="K83" i="1"/>
  <c r="AA83" i="1" s="1"/>
  <c r="K84" i="1"/>
  <c r="AA84" i="1" s="1"/>
  <c r="K85" i="1"/>
  <c r="AA85" i="1" s="1"/>
  <c r="K82" i="1"/>
  <c r="AA82" i="1" s="1"/>
  <c r="K79" i="1"/>
  <c r="AA79" i="1" s="1"/>
  <c r="K80" i="1"/>
  <c r="AA80" i="1" s="1"/>
  <c r="K81" i="1"/>
  <c r="AA81" i="1" s="1"/>
  <c r="K78" i="1"/>
  <c r="AA78" i="1" s="1"/>
  <c r="K75" i="1"/>
  <c r="AA75" i="1" s="1"/>
  <c r="K76" i="1"/>
  <c r="AA76" i="1" s="1"/>
  <c r="K77" i="1"/>
  <c r="AA77" i="1" s="1"/>
  <c r="K74" i="1"/>
  <c r="AA74" i="1" s="1"/>
  <c r="K69" i="1"/>
  <c r="AA69" i="1" s="1"/>
  <c r="K70" i="1"/>
  <c r="AA70" i="1" s="1"/>
  <c r="K71" i="1"/>
  <c r="AA71" i="1" s="1"/>
  <c r="K68" i="1"/>
  <c r="AA68" i="1" s="1"/>
  <c r="K65" i="1"/>
  <c r="AA65" i="1" s="1"/>
  <c r="K66" i="1"/>
  <c r="AA66" i="1" s="1"/>
  <c r="K67" i="1"/>
  <c r="AA67" i="1" s="1"/>
  <c r="K64" i="1"/>
  <c r="AA64" i="1" s="1"/>
  <c r="K61" i="1"/>
  <c r="AA61" i="1" s="1"/>
  <c r="K62" i="1"/>
  <c r="AA62" i="1" s="1"/>
  <c r="K63" i="1"/>
  <c r="AA63" i="1" s="1"/>
  <c r="K60" i="1"/>
  <c r="AA60" i="1" s="1"/>
  <c r="K55" i="1"/>
  <c r="AA55" i="1" s="1"/>
  <c r="K56" i="1"/>
  <c r="AA56" i="1" s="1"/>
  <c r="K57" i="1"/>
  <c r="AA57" i="1" s="1"/>
  <c r="K54" i="1"/>
  <c r="AA54" i="1" s="1"/>
  <c r="K53" i="1"/>
  <c r="AA53" i="1" s="1"/>
  <c r="K47" i="1"/>
  <c r="AA47" i="1" s="1"/>
  <c r="K48" i="1"/>
  <c r="AA48" i="1" s="1"/>
  <c r="K49" i="1"/>
  <c r="AA49" i="1" s="1"/>
  <c r="K46" i="1"/>
  <c r="AA46" i="1" s="1"/>
  <c r="K51" i="1" l="1"/>
  <c r="AA51" i="1" s="1"/>
  <c r="AA196" i="1"/>
  <c r="AA44" i="1" l="1"/>
  <c r="AA72" i="1"/>
  <c r="K202" i="1" l="1"/>
  <c r="K198" i="1" s="1"/>
  <c r="AA189" i="1"/>
  <c r="J198" i="1" l="1"/>
  <c r="J199" i="1" s="1"/>
  <c r="K199" i="1"/>
  <c r="AA58" i="1"/>
  <c r="AA197" i="1" l="1"/>
  <c r="K2" i="1" l="1"/>
  <c r="AA198" i="1"/>
  <c r="AA19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Nevin Dawson</author>
  </authors>
  <commentList>
    <comment ref="K2" authorId="0" shapeId="0" xr:uid="{00000000-0006-0000-0100-000001000000}">
      <text>
        <r>
          <rPr>
            <b/>
            <sz val="9"/>
            <color indexed="81"/>
            <rFont val="Tahoma"/>
            <family val="2"/>
          </rPr>
          <t>Northeast SARE:</t>
        </r>
        <r>
          <rPr>
            <sz val="9"/>
            <color indexed="81"/>
            <rFont val="Tahoma"/>
            <family val="2"/>
          </rPr>
          <t xml:space="preserve">
If your project is longer than 36 months, you may include fourth year expenses in Year 3. All projects must end by November 30 of the fourth year.</t>
        </r>
      </text>
    </comment>
    <comment ref="K3" authorId="0" shapeId="0" xr:uid="{00000000-0006-0000-0100-000003000000}">
      <text>
        <r>
          <rPr>
            <b/>
            <sz val="9"/>
            <color indexed="81"/>
            <rFont val="Tahoma"/>
            <family val="2"/>
          </rPr>
          <t>Northeast SARE:</t>
        </r>
        <r>
          <rPr>
            <sz val="9"/>
            <color indexed="81"/>
            <rFont val="Tahoma"/>
            <family val="2"/>
          </rPr>
          <t xml:space="preserve">
Indirect cost option in bottom section must be selected before value is displayed.</t>
        </r>
      </text>
    </comment>
    <comment ref="G8" authorId="0" shapeId="0" xr:uid="{00000000-0006-0000-0100-000005000000}">
      <text>
        <r>
          <rPr>
            <b/>
            <sz val="9"/>
            <color indexed="81"/>
            <rFont val="Tahoma"/>
            <family val="2"/>
          </rPr>
          <t xml:space="preserve">Northeast SARE:
</t>
        </r>
        <r>
          <rPr>
            <sz val="9"/>
            <color indexed="81"/>
            <rFont val="Tahoma"/>
            <family val="2"/>
          </rPr>
          <t>If a salary is expected to increase from year to year, then a separate line must be used for each year.</t>
        </r>
      </text>
    </comment>
    <comment ref="G46" authorId="0" shapeId="0" xr:uid="{BBB204C6-35AC-47F1-A6A3-18C1A834D52B}">
      <text>
        <r>
          <rPr>
            <b/>
            <sz val="9"/>
            <color indexed="81"/>
            <rFont val="Tahoma"/>
            <charset val="1"/>
          </rPr>
          <t>Northeast SARE:</t>
        </r>
        <r>
          <rPr>
            <sz val="9"/>
            <color indexed="81"/>
            <rFont val="Tahoma"/>
            <charset val="1"/>
          </rPr>
          <t xml:space="preserve">
Note different column headings in this section.</t>
        </r>
      </text>
    </comment>
    <comment ref="C47" authorId="0" shapeId="0" xr:uid="{F6F30E11-1B75-4350-B3D3-9FE2CD946E48}">
      <text>
        <r>
          <rPr>
            <b/>
            <sz val="9"/>
            <color indexed="81"/>
            <rFont val="Tahoma"/>
            <charset val="1"/>
          </rPr>
          <t>Northeast SARE:</t>
        </r>
        <r>
          <rPr>
            <sz val="9"/>
            <color indexed="81"/>
            <rFont val="Tahoma"/>
            <charset val="1"/>
          </rPr>
          <t xml:space="preserve">
It may help to link these cells to the corresponding salary cells above, e.g., "=H7"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Nevin Dawson</author>
  </authors>
  <commentList>
    <comment ref="K2" authorId="0" shapeId="0" xr:uid="{00000000-0006-0000-0200-000001000000}">
      <text>
        <r>
          <rPr>
            <b/>
            <sz val="9"/>
            <color indexed="81"/>
            <rFont val="Tahoma"/>
            <family val="2"/>
          </rPr>
          <t>Northeast SARE:</t>
        </r>
        <r>
          <rPr>
            <sz val="9"/>
            <color indexed="81"/>
            <rFont val="Tahoma"/>
            <family val="2"/>
          </rPr>
          <t xml:space="preserve">
Indirect cost option in bottom section must be selected before value is displayed.</t>
        </r>
      </text>
    </comment>
  </commentList>
</comments>
</file>

<file path=xl/sharedStrings.xml><?xml version="1.0" encoding="utf-8"?>
<sst xmlns="http://schemas.openxmlformats.org/spreadsheetml/2006/main" count="345" uniqueCount="211">
  <si>
    <t>Salaries and Wages</t>
  </si>
  <si>
    <t>Fringe benefits</t>
  </si>
  <si>
    <t>Materials and Supplies</t>
  </si>
  <si>
    <t>Travel</t>
  </si>
  <si>
    <t>Communications and Printing</t>
  </si>
  <si>
    <t xml:space="preserve">This category also includes postage, fax and telephone expenses. Please note that charges for cell phones are not allowable. </t>
  </si>
  <si>
    <t>Subscriptions</t>
  </si>
  <si>
    <t xml:space="preserve">Costs of subscriptions, such as internet service, web hosting, online meeting, storage, survey platforms, and trade publications can be included here if they are specific to the project. </t>
  </si>
  <si>
    <t>Conferences, Meetings, and Workshops</t>
  </si>
  <si>
    <t>OTHER DIRECT COSTS</t>
  </si>
  <si>
    <t>Trainee Support (participant support costs)</t>
  </si>
  <si>
    <t>Office Rental</t>
  </si>
  <si>
    <t>These costs are most often covered under the host organization’s indirect costs (see below) and would only be applicable if a remote site was specifically needed to carry out the project.</t>
  </si>
  <si>
    <r>
      <t>Purchase of Equipment</t>
    </r>
    <r>
      <rPr>
        <i/>
        <sz val="11.5"/>
        <rFont val="Calibri"/>
        <family val="2"/>
        <scheme val="minor"/>
      </rPr>
      <t xml:space="preserve"> or </t>
    </r>
    <r>
      <rPr>
        <b/>
        <i/>
        <sz val="11.5"/>
        <rFont val="Calibri"/>
        <family val="2"/>
        <scheme val="minor"/>
      </rPr>
      <t>Cost of Fabrication</t>
    </r>
  </si>
  <si>
    <t xml:space="preserve">Requests for funds to purchase or fabricate equipment must clearly justify: 1) why the equipment is essential to the project and 2) why it is not part of the organization’s normal inventory. When possible, equipment should be rented, but if the equipment is relatively inexpensive or not available for rent, an applicant can propose to buy the equipment. Shipping and delivery costs may be included. </t>
  </si>
  <si>
    <t xml:space="preserve">When the applicant is a for-profit business: typically, if equipment to be purchased has a useful life beyond the project period SARE funds should be requested using a pro-rated share of the total cost based only on the time it will be used for the project. The allowed expense should be calculated as the purchase price, divided by expected useful life (typically five years for farm equipment) times the number of years used for the project. If the equipment’s effectiveness is unknown (i.e., the project will determine whether it is useful in a particular application) or will be used only for education/research in perpetuity, it may be funded in full. </t>
  </si>
  <si>
    <r>
      <t xml:space="preserve">Rental of Equipment </t>
    </r>
    <r>
      <rPr>
        <i/>
        <sz val="11.5"/>
        <rFont val="Calibri"/>
        <family val="2"/>
        <scheme val="minor"/>
      </rPr>
      <t xml:space="preserve">or </t>
    </r>
    <r>
      <rPr>
        <b/>
        <i/>
        <sz val="11.5"/>
        <rFont val="Calibri"/>
        <family val="2"/>
        <scheme val="minor"/>
      </rPr>
      <t>Land-use Charges</t>
    </r>
  </si>
  <si>
    <t>Other</t>
  </si>
  <si>
    <t>Subawards</t>
  </si>
  <si>
    <t>Indirect Costs</t>
  </si>
  <si>
    <t>PI name and organization:</t>
  </si>
  <si>
    <t>END: 6/30/2025</t>
  </si>
  <si>
    <t>Period:</t>
  </si>
  <si>
    <t>TOTAL SPENT</t>
  </si>
  <si>
    <t>BALANCE</t>
  </si>
  <si>
    <t>Item name or description</t>
  </si>
  <si>
    <t xml:space="preserve"> Narrative justification of expense</t>
  </si>
  <si>
    <t>Y1 Quant</t>
  </si>
  <si>
    <t>Y2 Quant</t>
  </si>
  <si>
    <t>Y3 Quant</t>
  </si>
  <si>
    <t>Unit</t>
  </si>
  <si>
    <t>$ per unit</t>
  </si>
  <si>
    <t>Year 1</t>
  </si>
  <si>
    <t>Year 2</t>
  </si>
  <si>
    <t>Year 3</t>
  </si>
  <si>
    <t>: Total Request</t>
  </si>
  <si>
    <t>Invoice #:</t>
  </si>
  <si>
    <t>Date Processed</t>
  </si>
  <si>
    <t>Salaries and wages</t>
  </si>
  <si>
    <t>Project leader(s)</t>
  </si>
  <si>
    <t>Example (0.05555 FTE or 0.5 summer months) is the lead PI on the project. This involves project oversight, labeling greenhouse plants, and establishing the field study.</t>
  </si>
  <si>
    <t>FTE</t>
  </si>
  <si>
    <t>Example (0.05555 FTE or 0.5 summer months) is the lead PI on the project. This involves project oversight, labeling greenhouse plants, and establishing the field study. Year 2 salary includes a projected 3.5% COLA salary increase.</t>
  </si>
  <si>
    <t>Example (0.05555 FTE or 0.5 summer months) is the lead PI on the project. This involves project oversight, labeling greenhouse plants, and establishing the field study. Year 3 salary includes a projected 3.5% COLA salary increase.</t>
  </si>
  <si>
    <t>Student wages</t>
  </si>
  <si>
    <t>Graduate Student - Academic</t>
  </si>
  <si>
    <t>Lead baseline soil sampling and analysis; greenhouse plant growth and labeling; litterbag construction; assist with education.  (19 academic weeks, 20 hours a week = 380 hours)</t>
  </si>
  <si>
    <t>hours</t>
  </si>
  <si>
    <t>Graduate Student - Summer</t>
  </si>
  <si>
    <t>Lead field sampling and litterbag project; lab analyses; analytical lab prep; analyze data; prepare data summaries, reports and PowerPoints; assist with education; write journal article. (14 summer weeks, 20 hours = 280 hours)</t>
  </si>
  <si>
    <t>Support staff</t>
  </si>
  <si>
    <t xml:space="preserve">Project Support: Northern cluster. 2 hours/week over 50 weeks. </t>
  </si>
  <si>
    <t>University faculty fringe rate: 25%</t>
  </si>
  <si>
    <t>%</t>
  </si>
  <si>
    <t>University graduate student fringe rate: 19.75%</t>
  </si>
  <si>
    <t>University staff fringe rate: 24%</t>
  </si>
  <si>
    <r>
      <t xml:space="preserve">Subtotal: Fringe Benefits </t>
    </r>
    <r>
      <rPr>
        <sz val="10"/>
        <rFont val="Calibri"/>
        <family val="2"/>
        <scheme val="minor"/>
      </rPr>
      <t>(rounded to the nearest dollar)</t>
    </r>
  </si>
  <si>
    <t>Materials and supplies</t>
  </si>
  <si>
    <t>Soil test kits</t>
  </si>
  <si>
    <t>To measure soil health before and after treatment.</t>
  </si>
  <si>
    <t>kits</t>
  </si>
  <si>
    <t>Mapping software</t>
  </si>
  <si>
    <t>To collect, store and visualize project field data.</t>
  </si>
  <si>
    <t>each</t>
  </si>
  <si>
    <t>96 Well Plates</t>
  </si>
  <si>
    <t>For organizing and shipping samples for analysis. Case of 50 plates</t>
  </si>
  <si>
    <t>cases</t>
  </si>
  <si>
    <t>Paper</t>
  </si>
  <si>
    <t>For in-house project flyers and workshop handouts.</t>
  </si>
  <si>
    <t>reams</t>
  </si>
  <si>
    <r>
      <t xml:space="preserve">Subtotal: Materials and Supplies </t>
    </r>
    <r>
      <rPr>
        <sz val="10"/>
        <rFont val="Calibri"/>
        <family val="2"/>
        <scheme val="minor"/>
      </rPr>
      <t>(rounded to the nearest dollar)</t>
    </r>
  </si>
  <si>
    <t xml:space="preserve">Travel to farm-based training in VT </t>
  </si>
  <si>
    <t>Round trip from Burlington VT to Ellenville NY (Project leader and two support staff in one vehicle)</t>
  </si>
  <si>
    <t>miles</t>
  </si>
  <si>
    <t>Travel to present findings at regional soil science conference</t>
  </si>
  <si>
    <t>Round trip from Burlington VT to Boston MA (project leader)</t>
  </si>
  <si>
    <t>Conference registration (project leader)</t>
  </si>
  <si>
    <t>fee</t>
  </si>
  <si>
    <t>Lodging at conference center</t>
  </si>
  <si>
    <t>nights</t>
  </si>
  <si>
    <t>Subtotal: Travel (rounded to the nearest dollar)</t>
  </si>
  <si>
    <t>`</t>
  </si>
  <si>
    <t>24-page resource directory</t>
  </si>
  <si>
    <t>Commercial printing for distribution at workshops</t>
  </si>
  <si>
    <t>copies</t>
  </si>
  <si>
    <t>Soils bulletin</t>
  </si>
  <si>
    <t>In-house photocopies for distribution at field days</t>
  </si>
  <si>
    <t>Field day flyers</t>
  </si>
  <si>
    <t>Postage for mailing hard copies</t>
  </si>
  <si>
    <t>postage</t>
  </si>
  <si>
    <t>Conference calls with committee members</t>
  </si>
  <si>
    <t>Quarterly advisory meeting</t>
  </si>
  <si>
    <t>Subtotal: Communications and Printing (rounded to the nearest dollar)</t>
  </si>
  <si>
    <t>Project Advisory Committee</t>
  </si>
  <si>
    <t>Compensation for annual in-person committee meeting with project team</t>
  </si>
  <si>
    <t>stipends</t>
  </si>
  <si>
    <t>Farmer Collaborator Stipend</t>
  </si>
  <si>
    <t>Compensation for on-farm demonstrations</t>
  </si>
  <si>
    <t>Utah State University Stable Isotope Laboratory analysis</t>
  </si>
  <si>
    <t>15N microbial biomass and dissolved organic nitrogen of labeled and control plots across each collection</t>
  </si>
  <si>
    <t>lab tests</t>
  </si>
  <si>
    <t>Assist in organizing and facilitating 4 meetings</t>
  </si>
  <si>
    <t>Custom spray application, GrowMark</t>
  </si>
  <si>
    <t>Application of experimental compost tea to 3 field demo sites, 1 acre each</t>
  </si>
  <si>
    <t>acres</t>
  </si>
  <si>
    <t>Program participation incentive</t>
  </si>
  <si>
    <t>Gift cards to be given to interview participants for their time participating in the interview</t>
  </si>
  <si>
    <t>gift cards</t>
  </si>
  <si>
    <t>Field day speaker, soil health expert</t>
  </si>
  <si>
    <t>Compensation for preparation and speaking</t>
  </si>
  <si>
    <t>Buffer subscription</t>
  </si>
  <si>
    <t xml:space="preserve">1 year subscription - social media posting to 3 social channels (facebook, twitter and instagram) to increase project presense in social media by posting simultaneously. Access to this is not available to the PI.  </t>
  </si>
  <si>
    <t>Dropbox subscription</t>
  </si>
  <si>
    <t>1 year subscription - 2 TB storage space to store files and images for project. This will serve two purposes - 1) be a shared space for digital files for collaborators and participants on the project and a backup of the digitial files as this is not available to the PI.</t>
  </si>
  <si>
    <t>Field day and workshop materials</t>
  </si>
  <si>
    <t>This includes folders, nametags, and binders for the field days.</t>
  </si>
  <si>
    <t>handout packages</t>
  </si>
  <si>
    <t>Working Lunch</t>
  </si>
  <si>
    <t>Lunch for spring and summer meeting participants. No easy access to food at locations where meetings held - necessary for continuity of meeting.</t>
  </si>
  <si>
    <t>meal</t>
  </si>
  <si>
    <t>Portable restroom</t>
  </si>
  <si>
    <t>Field day sites have no public restroom.</t>
  </si>
  <si>
    <t>Subtotal: Conferences, Meetings, and Workshops (rounded to the nearest dollar)</t>
  </si>
  <si>
    <t>Trainee support (participant support costs)</t>
  </si>
  <si>
    <t>Participant travel stipend</t>
  </si>
  <si>
    <t>Support for workshop attendees to cover travel costs</t>
  </si>
  <si>
    <t>Participant lodging</t>
  </si>
  <si>
    <t>Lodging for workshop participants who live more than 75 miles from workshop location.</t>
  </si>
  <si>
    <t>Subtotal: Trainee Support (rounded to the nearest dollar)</t>
  </si>
  <si>
    <t>Field office rental</t>
  </si>
  <si>
    <t>Rental of work space near remote field research site, which is 175 miles from host organization</t>
  </si>
  <si>
    <t>monthly rent</t>
  </si>
  <si>
    <t>Subtotal: Office Rental (rounded to the nearest dollar)</t>
  </si>
  <si>
    <t>Purchase of Equipment or Cost of Fabrication</t>
  </si>
  <si>
    <t>Experimental compost tea injector</t>
  </si>
  <si>
    <t>The project will test this equipment's effectiveness. The equipment is not widely available and has a very specific use case. Pro-rated cost (for private business host organization): $10,000 / 5 year useful life x 3 project years = $6,000</t>
  </si>
  <si>
    <t xml:space="preserve"> </t>
  </si>
  <si>
    <t>Subtotal: Purchase of Equipment or Cost of Fabrication (rounded to the nearest dollar)</t>
  </si>
  <si>
    <t>Rental of Equipment or Land-use Charges</t>
  </si>
  <si>
    <t>University of the Northeast Greenhouse space</t>
  </si>
  <si>
    <t>Tier 3, 3 months, 400 sq ft</t>
  </si>
  <si>
    <t>University of the Northeast research farm plot</t>
  </si>
  <si>
    <t>Subtotal: Rental of Equipment or Land-use Charges (rounded to the nearest dollar)</t>
  </si>
  <si>
    <t>Subtotal: Other (rounded to the nearest dollar)</t>
  </si>
  <si>
    <t>Subtotal: ALL DIRECT COSTS BEFORE SUBAWARDS (rounded to the nearest dollar)</t>
  </si>
  <si>
    <t>Northeast Farm Assocation</t>
  </si>
  <si>
    <t>Management of mailing list, project outreach, demonstration farm recruitment, and survey research</t>
  </si>
  <si>
    <t>Total from separate spreadsheet:</t>
  </si>
  <si>
    <t>Sum of all subawards</t>
  </si>
  <si>
    <t>TOTAL DIRECT COSTS</t>
  </si>
  <si>
    <t>TOTAL INDIRECT COSTS
Enter an "X" in the appropriate red box below. 
Farms and other private businesses should check the third box for "No indirect."</t>
  </si>
  <si>
    <t>TOTAL SARE Request</t>
  </si>
  <si>
    <t>Acknowledge that indirect has been offered through the application instructions by checking (X) in the appropriate box on the left below.</t>
  </si>
  <si>
    <r>
      <t xml:space="preserve">Indirect is requested, based on having a federally negotiated indirect rate (subject to USDA/NIFA cap of 10% total direct costs). </t>
    </r>
    <r>
      <rPr>
        <i/>
        <sz val="10"/>
        <rFont val="Calibri"/>
        <family val="2"/>
        <scheme val="minor"/>
      </rPr>
      <t>Use your own indirect calculations above if your indirect rate is less than 10% of total direct costs or if your negotiated rate is based on Modified Total Direct Costs.</t>
    </r>
  </si>
  <si>
    <r>
      <t xml:space="preserve">Indirect is requested, based on the de minimis rate (our organization does not have a federally negotiated indirect rate). </t>
    </r>
    <r>
      <rPr>
        <i/>
        <sz val="10"/>
        <rFont val="Calibri"/>
        <family val="2"/>
        <scheme val="minor"/>
      </rPr>
      <t>This calculation uses Modified Total Direct Costs.</t>
    </r>
  </si>
  <si>
    <t>No indirect is requested (our organization is a farm). Overhead expenses that are directly attributable to the project are itemized in the direct cost budget and do not exceed the USDA/NIFA cap of 10% of total direct costs.</t>
  </si>
  <si>
    <t>No indirect is requested (check if your organization is eligible but chooses not to request indirect).</t>
  </si>
  <si>
    <t>NAME, ORGANIZATION</t>
  </si>
  <si>
    <t>Y1 START DATE</t>
  </si>
  <si>
    <t>Y2 START DATE</t>
  </si>
  <si>
    <t>Y3 START DATE</t>
  </si>
  <si>
    <t>PROJECT END DATE</t>
  </si>
  <si>
    <t xml:space="preserve">It is important to include narrative justification about why the item is necessary and why not otherwise available through the organization. Items must be project-specific and able to be tracked as being used for the project. General-use items such as office supplies are not allowable unless the items can be tracked and itemized for a project-specific purpose.  Promotional items are not allowed, including items of clothing (hats, tee shirts, aprons, etc.), swag, giveaways, subsidies, raffles, and branded promotional material. </t>
  </si>
  <si>
    <t>J. East, University of the Northeast</t>
  </si>
  <si>
    <t>J. East</t>
  </si>
  <si>
    <t>D. North</t>
  </si>
  <si>
    <t>B. South</t>
  </si>
  <si>
    <t>Education consultant, E. Adamson</t>
  </si>
  <si>
    <t xml:space="preserve">Requests for funds to rent or operate equipment must clearly justify: 1) why the equipment is essential to the project and 2) why it is not part of an organization's normal inventory. </t>
  </si>
  <si>
    <t xml:space="preserve">If there is a portion of the project that will be conducted by another organization as a subaward, it should be included in this section. List the institution, organization or business, the subaward leader's name, and the amount of the subaward. Each subawardee will need to complete a Budget Justification and Narrative Template and Grant Commitment Form–these forms must be completed and uploaded online to the proposal at the time of submission. When using MTDC calculations for indirect, subaward amounts above $25,000 for each subaward organization are removed to determine MTDC. </t>
  </si>
  <si>
    <t xml:space="preserve">The USDA allows indirect costs. Applicants whose organizations have a negotiated federal indirect cost rate may budget the indirect portion to be up to 10% of the total direct costs. This is the maximum, a cap on indirect costs set by USDA on SARE grants. This amount is automatically calculated by dividing total direct costs by ten. If a fractional dollar amount is calculated, the total is rounded down so the amount of indirect costs remains under 10% of the total direct costs. For this reason, you may see an unexpected rounding behavior in the automatic indirect cost calculations in certain cases, which is normal. If the negotiated organizational rate is less than 10% of total direct costs, then that lower rate limit applies. In this case, you will need to enter your own calculated values for the Indirect Costs. </t>
  </si>
  <si>
    <t>Explanation of Budget  Categories</t>
  </si>
  <si>
    <r>
      <t xml:space="preserve">Equipment is defined as 1) an item that has an acquisition cost of $5,000 or more (unless the organization has established lower levels) </t>
    </r>
    <r>
      <rPr>
        <b/>
        <sz val="11"/>
        <rFont val="Calibri"/>
        <family val="2"/>
        <scheme val="minor"/>
      </rPr>
      <t>and/or</t>
    </r>
    <r>
      <rPr>
        <sz val="11"/>
        <rFont val="Calibri"/>
        <family val="2"/>
        <scheme val="minor"/>
      </rPr>
      <t xml:space="preserve"> 2) an expected useful life of more than one year (ie. a $1,000 item with a useful life of 5 years would belong in this category). Allowable items ordinarily will be limited to project-specific equipment not already available for the conduct of the work. General-purpose equipment, such as a personal computer or a tractor, is not eligible for support unless primarily used in the conduct of project-specific research. </t>
    </r>
  </si>
  <si>
    <t>Training coordination: Southern cluster. Year 1: 8 hours/week over 20 weeks (160 hours total) to support 4 trainings. Year 2: 8 hours/week over 40 weeks (320 hours total) to support 8 trainings.</t>
  </si>
  <si>
    <t>Any requests for funds to purchase materials and supplies must clearly describe why they are essential to the project. Please itemize the quantity and per-unit cost of each expense. In general terms, indicate the types of required expendable materials and supplies and their estimated costs.</t>
  </si>
  <si>
    <t xml:space="preserve">When requesting funds for travel by car, use the mileage reimbursement rate set by the organization administering the grant (cannot be more than the Federal rate). If your organization does not have a rate, then you should use the current Federal mileage rate, which can be found at: https://www.irs.gov/tax-professionals/standard-mileage-rates.  </t>
  </si>
  <si>
    <t xml:space="preserve">If the budget includes air travel, these trips must clearly be justified as necessary to the project.  Foreign travel is typically not allowed under the SARE program except in cases where sufficient justification has been provided and it must be pre-approved by Northeast SARE staff if your project is funded. To justify foreign travel, grant applicants need to demonstrate the travel is 1) directly related to the project, 2) important for project completion, and 3) well justified (i.e., provide explanation for why the activity cannot be done in the USA, detail relevance to Northeast agriculture sustainability, and provide foreign institution and colleagues’ qualifications when relevant, etc.). All airline travel must be booked according to the guidelines of the Fly America Act which roughly states that, except under certain circumstances, flights must be booked on U.S. flag carriers. In addition, all flights must be booked in coach class. </t>
  </si>
  <si>
    <t xml:space="preserve">Costs of holding project conferences, meetings, training events, and workshops are included in this category. Expense examples include the rental of facilities and equipment for meetings, and signage for field days. Details of costs for each conference or meeting should be itemized. </t>
  </si>
  <si>
    <r>
      <t>Include salaries and wages for the project leaders, support staff, and/or student wages. These must be shown as either an hourly rate multiplied by the anticipated time needed to complete the project or as a percentage of Full Time Equivalent (FTE) at a given salary. Provide narrative detail of each person's role in the project or the services they are providing through their work on the project.    
If salaries are expected to change, enter each year on a separate line.  
Only people employed by the host organization should be listed in this category. In most circumstances, the salaries of administrative or clerical staff at educational institutions and nonprofit organizations are included as part of indirect costs. Those employed elsewhere should be listed in the appropriate category below, or, if individuals are to be paid by another organization via a subaward, they should be included in a separately detailed subaward budget and the subaward total should be listed below under “</t>
    </r>
    <r>
      <rPr>
        <b/>
        <sz val="11"/>
        <rFont val="Calibri"/>
        <family val="2"/>
        <scheme val="minor"/>
      </rPr>
      <t>Subawards</t>
    </r>
    <r>
      <rPr>
        <sz val="11"/>
        <rFont val="Calibri"/>
        <family val="2"/>
        <scheme val="minor"/>
      </rPr>
      <t>” in “</t>
    </r>
    <r>
      <rPr>
        <b/>
        <sz val="11"/>
        <rFont val="Calibri"/>
        <family val="2"/>
        <scheme val="minor"/>
      </rPr>
      <t>Other Direct Costs</t>
    </r>
    <r>
      <rPr>
        <sz val="11"/>
        <rFont val="Calibri"/>
        <family val="2"/>
        <scheme val="minor"/>
      </rPr>
      <t xml:space="preserve">.” </t>
    </r>
  </si>
  <si>
    <r>
      <t>Materials and supplies are items that are not depreciated over time. Supplies can include items such as project-specific software, specialized tools, measuring devices, and other materials that will be used  during the course of the project. Property that has a useful life beyond one year should be included in the “</t>
    </r>
    <r>
      <rPr>
        <b/>
        <sz val="11"/>
        <rFont val="Calibri"/>
        <family val="2"/>
        <scheme val="minor"/>
      </rPr>
      <t>Purchase of Equipment or Cost of Fabrication</t>
    </r>
    <r>
      <rPr>
        <sz val="11"/>
        <rFont val="Calibri"/>
        <family val="2"/>
        <scheme val="minor"/>
      </rPr>
      <t>” category below. Individual materials and supplies with a value greater than $1,000 may need to be prorated based on the project length. See the "</t>
    </r>
    <r>
      <rPr>
        <b/>
        <sz val="11"/>
        <rFont val="Calibri"/>
        <family val="2"/>
        <scheme val="minor"/>
      </rPr>
      <t>Purchase of Equipment or Cost of Fabrication</t>
    </r>
    <r>
      <rPr>
        <sz val="11"/>
        <rFont val="Calibri"/>
        <family val="2"/>
        <scheme val="minor"/>
      </rPr>
      <t xml:space="preserve">" section for more details. </t>
    </r>
  </si>
  <si>
    <r>
      <t>This category includes costs of developing, printing, and distributing all publication, education, and outreach materials. Include publishing costs for scientific or technical journal articles here. You may include the cost of developing web-based publications here, but web hosting expenses belong in the "</t>
    </r>
    <r>
      <rPr>
        <b/>
        <sz val="11"/>
        <rFont val="Calibri"/>
        <family val="2"/>
        <scheme val="minor"/>
      </rPr>
      <t>Subscriptions</t>
    </r>
    <r>
      <rPr>
        <sz val="11"/>
        <rFont val="Calibri"/>
        <family val="2"/>
        <scheme val="minor"/>
      </rPr>
      <t xml:space="preserve">" category. Show a per-piece cost for any publications you plan to develop.  </t>
    </r>
  </si>
  <si>
    <t>Please enter other direct costs of your proposal in this section. 
Note: If your organization uses Modified Total Direct Costs (MTDC), the costs in this section are exempt from indirect cost calculations. This typically affects only a small number of applicants and is calculated automatically when the “de minimus rate” indirect cost option is selected at the bottom of the Budget Justification and Narrative Template. If you are not using the de minimus rate, the costs in this section are included in the indirect cost calculation.</t>
  </si>
  <si>
    <t xml:space="preserve">Fabrication of equipment is only appropriate when a project's plan of work calls for a piece of equipment to be constructed as an integral part of the project. </t>
  </si>
  <si>
    <t xml:space="preserve">If your organization does not have a federally-negotiated indirect cost rate, you may request a de minimis rate of 10% of Modified Total Direct Costs (MTDC). MTDC includes all direct costs except for Trainee Support, Office Rental, Purchase of Equipment or Cost of Fabrication, Equipment Rental of Land-use Charges, Other and Subaward amounts above $25,000 for each subaward organization. This is automatically calculated when you select the de minimis rate at the bottom of the Budget Justification and Narrative Template. </t>
  </si>
  <si>
    <t>For-profit businesses (including farms) that receive Northeast SARE awards will receive vendor service agreements as contracts (rather than subaward agreements with the flow down of federal regulations) and these service agreements cannot include indirect costs. Any overhead expenses that can be directly attributable to the grant project may be itemized in the direct cost budget and cannot exceed the USDA NIFA indirect cap of 10% of total direct costs.</t>
  </si>
  <si>
    <t>$ Salary</t>
  </si>
  <si>
    <t>Fringe rate</t>
  </si>
  <si>
    <t>x</t>
  </si>
  <si>
    <t>Consultants and Other Services</t>
  </si>
  <si>
    <r>
      <t>If outside entities will be compensated on a temporary basis to carry out specific tasks, these charges are listed here. All personnel of the host organization should be listed under the "</t>
    </r>
    <r>
      <rPr>
        <b/>
        <sz val="11"/>
        <rFont val="Calibri"/>
        <family val="2"/>
        <scheme val="minor"/>
      </rPr>
      <t>Salaries and Wages</t>
    </r>
    <r>
      <rPr>
        <sz val="11"/>
        <rFont val="Calibri"/>
        <family val="2"/>
        <scheme val="minor"/>
      </rPr>
      <t>" section. Expenses for specific services, consultants and speakers/presenters should all be included here. Include the names (if applicable) of those receiving stipends or payments for services, the organizations or farms, a description of the services they are providing, and a breakdown of the number of days or hours of service, rate of pay, and expenses to be reimbursed (travel), etc. If the project is funded, the host organization will need to keep a scope of work and resume on file for all consultants.</t>
    </r>
  </si>
  <si>
    <r>
      <t>This section is only for the travel of employees/personnel of the host organization only; list consultant travel under the "</t>
    </r>
    <r>
      <rPr>
        <b/>
        <sz val="11"/>
        <rFont val="Calibri"/>
        <family val="2"/>
        <scheme val="minor"/>
      </rPr>
      <t>Consultant Services</t>
    </r>
    <r>
      <rPr>
        <sz val="11"/>
        <rFont val="Calibri"/>
        <family val="2"/>
        <scheme val="minor"/>
      </rPr>
      <t>" section and list participant travel under the "</t>
    </r>
    <r>
      <rPr>
        <b/>
        <sz val="11"/>
        <rFont val="Calibri"/>
        <family val="2"/>
        <scheme val="minor"/>
      </rPr>
      <t>Trainee Support"</t>
    </r>
    <r>
      <rPr>
        <sz val="11"/>
        <rFont val="Calibri"/>
        <family val="2"/>
        <scheme val="minor"/>
      </rPr>
      <t xml:space="preserve"> section. Specify the purpose of the trip and who is traveling, the destination, dates of trip or number of days of trip if dates are not known, and expenses per trip. We recommend that you break out costs onto different lines (such as registration fees, lodging, airfare or mileage, per diem, etc.) so that your estimates are clear to reviewers. Travel expenses for conferences are not allowable unless essential to the project, such as presentation of project results or to explicitly bring information back to project participants. </t>
    </r>
  </si>
  <si>
    <r>
      <t xml:space="preserve">Farmer collaborators are often paid stipends if conducting work on behalf of the project team and this expense belongs in this category. Stipends for farmer trainees or participants belong in the </t>
    </r>
    <r>
      <rPr>
        <b/>
        <sz val="11"/>
        <rFont val="Calibri"/>
        <family val="2"/>
        <scheme val="minor"/>
      </rPr>
      <t>"Trainee Support"</t>
    </r>
    <r>
      <rPr>
        <sz val="11"/>
        <rFont val="Calibri"/>
        <family val="2"/>
        <scheme val="minor"/>
      </rPr>
      <t xml:space="preserve"> section. SARE strongly encourages that farmers (and others who take time out of their normal work to provide a service to the project) be paid for the time they contribute to a project at a reasonable rate. For example, Northeast SARE compensates farmers who serve on its Administrative Council and review teams at a rate of $300 per day.</t>
    </r>
  </si>
  <si>
    <t>Research incentives and compensation for interviewees or other research participants should also be included here when clearly necessary for the success of the program. These individuals do not need to be named.</t>
  </si>
  <si>
    <t xml:space="preserve">If you have a project expense that truly does not fit into any of the above categories, it should be included in this section. Tuition remission for students with assistantships can be included here. We recommend you contact this grant program's coordinator about expenses you think belong here, as expenses in this category are removed to determine MTDC, when relevant, for indirect calculations.  Each item must be clearly identified and justified to be allowed. Unidentified, unjustified, or undefined (“etc.”, “miscellaneous” or “contingency expense”) items are not allowed.  </t>
  </si>
  <si>
    <r>
      <t xml:space="preserve">If applicable, provide the cost of fringe benefits. These should be calculated as a percentage of the salary and/or wage amounts above. Tuition remission for students with assistantships should go in the </t>
    </r>
    <r>
      <rPr>
        <b/>
        <sz val="11"/>
        <rFont val="Calibri"/>
        <family val="2"/>
        <scheme val="minor"/>
      </rPr>
      <t>"Other"</t>
    </r>
    <r>
      <rPr>
        <sz val="11"/>
        <rFont val="Calibri"/>
        <family val="2"/>
        <scheme val="minor"/>
      </rPr>
      <t xml:space="preserve"> section.</t>
    </r>
  </si>
  <si>
    <t xml:space="preserve">Meal expenses may be included in the budget only in situations where providing the meal maintains the continuity of a formal group meeting or educational training, and not offering such a meal would impose inappropriate discomfort for the meeting participants. If this is the case, include the phrase, "necessary for continuity," in the justification column. Conversely, meals may not be charged as project costs when individuals decide to go out for breakfast, lunch or dinner together when no need exists for continuity of a meeting; this kind of activity is considered an entertainment cost. </t>
  </si>
  <si>
    <r>
      <t>If meals, registration costs, transportation, lodging, stipends, or other travel expenses are to be paid on behalf of participants who are receiving training as project beneficiaries, these expenses should be listed as "</t>
    </r>
    <r>
      <rPr>
        <b/>
        <sz val="11"/>
        <rFont val="Calibri"/>
        <family val="2"/>
        <scheme val="minor"/>
      </rPr>
      <t>Trainee Support</t>
    </r>
    <r>
      <rPr>
        <sz val="11"/>
        <rFont val="Calibri"/>
        <family val="2"/>
        <scheme val="minor"/>
      </rPr>
      <t>" costs. If you request participant support costs for conferences/meetings, indicate the purpose, dates, and place of the conference/meeting. Payments for services rendered should be listed above in "</t>
    </r>
    <r>
      <rPr>
        <b/>
        <sz val="11"/>
        <rFont val="Calibri"/>
        <family val="2"/>
        <scheme val="minor"/>
      </rPr>
      <t>Consultants and Other Services"</t>
    </r>
    <r>
      <rPr>
        <sz val="11"/>
        <rFont val="Calibri"/>
        <family val="2"/>
        <scheme val="minor"/>
      </rPr>
      <t>. Other event expenses should be listed in "</t>
    </r>
    <r>
      <rPr>
        <b/>
        <sz val="11"/>
        <rFont val="Calibri"/>
        <family val="2"/>
        <scheme val="minor"/>
      </rPr>
      <t>Conferences, Meetings, and Workshops"</t>
    </r>
    <r>
      <rPr>
        <sz val="11"/>
        <rFont val="Calibri"/>
        <family val="2"/>
        <scheme val="minor"/>
      </rPr>
      <t xml:space="preserve">. </t>
    </r>
  </si>
  <si>
    <r>
      <t>Reminder: List expenses for a project leader or staff employed by the host organization attending a conference under "</t>
    </r>
    <r>
      <rPr>
        <b/>
        <sz val="11"/>
        <rFont val="Calibri"/>
        <family val="2"/>
        <scheme val="minor"/>
      </rPr>
      <t>Travel"</t>
    </r>
    <r>
      <rPr>
        <sz val="11"/>
        <rFont val="Calibri"/>
        <family val="2"/>
        <scheme val="minor"/>
      </rPr>
      <t>. List presenter expenses under "</t>
    </r>
    <r>
      <rPr>
        <b/>
        <sz val="11"/>
        <rFont val="Calibri"/>
        <family val="2"/>
        <scheme val="minor"/>
      </rPr>
      <t>Consultants and Other Services"</t>
    </r>
    <r>
      <rPr>
        <sz val="11"/>
        <rFont val="Calibri"/>
        <family val="2"/>
        <scheme val="minor"/>
      </rPr>
      <t>. List trainee-participant expenses under "</t>
    </r>
    <r>
      <rPr>
        <b/>
        <sz val="11"/>
        <rFont val="Calibri"/>
        <family val="2"/>
        <scheme val="minor"/>
      </rPr>
      <t>Trainee Support"</t>
    </r>
    <r>
      <rPr>
        <sz val="11"/>
        <rFont val="Calibri"/>
        <family val="2"/>
        <scheme val="minor"/>
      </rPr>
      <t>.</t>
    </r>
  </si>
  <si>
    <t xml:space="preserve">Land-use charges are most typical in field or greenhouse research situations when a rental rate is applied or a research station that has a standard per-acre or square foot fee for plot maintenance. </t>
  </si>
  <si>
    <t xml:space="preserve">Northeast SARE Budget Detail, Justification and Narrative  
 - Click on blue category headings to view the relevant instructions. See the Example Budget tab for examples in each category. 
 - Column C must be completed for each expense. Only complete columns D and E if needed for two or three year projects. Columns F-G must be completed for each expense.
 - Columns H-K autocalculate when columns C-G are filled. 
 - Insert rows as needed for additional entries. Be sure to copy formulas into new rows.  
 - Expand row height as needed to provide a full justification narrative as to the need for the item and its use in the project. 
 - All applicants must select the appropriate indirect cost rate by checking one of the boxes at the bottom of the form. 
 - If a formula must be modified--for example, to use custom indirect cost rates--you may unlock the sheet. Under the "Review" tab, click "Unprotect Sheet". 
 - Upload this budget to the submission system in XLS or XLSX format, not as a pdf or image. </t>
  </si>
  <si>
    <r>
      <rPr>
        <b/>
        <sz val="12"/>
        <rFont val="Calibri"/>
        <family val="2"/>
        <scheme val="minor"/>
      </rPr>
      <t xml:space="preserve">Northeast SARE Budget Detail, Justification and Narrative </t>
    </r>
    <r>
      <rPr>
        <sz val="12"/>
        <rFont val="Calibri"/>
        <family val="2"/>
        <scheme val="minor"/>
      </rPr>
      <t xml:space="preserve"> </t>
    </r>
    <r>
      <rPr>
        <sz val="10"/>
        <rFont val="Calibri"/>
        <family val="2"/>
        <scheme val="minor"/>
      </rPr>
      <t xml:space="preserve">
Northeast SARE Budget Detail, Justification and Narrative  
 - Click on blue category headings to view the relevant instructions. See the Example Budget tab for examples in each category. 
 - Column C must be completed for each expense. Only complete columns D and E if needed for two or three year projects. Columns F-G must be completed for each expense.
 - Columns H-K autocalculate when columns C-G are filled. 
 - Insert rows as needed for additional entries. Be sure to copy formulas into new rows.  
 - Expand row height as needed to provide a full justification narrative as to the need for the item and its use in the project. 
 - All applicants must select the appropriate indirect cost rate by checking one of the boxes at the bottom of the form. 
 - If a formula must be modified--for example, to use custom indirect cost rates--you may unlock the sheet. Under the "Review" tab, click "Unprotect Sheet". 
 - Upload this budget to the submission system in XLS or XLSX format, not as a pdf or image. </t>
    </r>
  </si>
  <si>
    <t>Compost tea injection test site land use charge</t>
  </si>
  <si>
    <r>
      <t>Ensure that these amounts match your entries in the online submission system.</t>
    </r>
    <r>
      <rPr>
        <sz val="10"/>
        <rFont val="Calibri"/>
        <family val="2"/>
        <scheme val="minor"/>
      </rPr>
      <t xml:space="preserve"> </t>
    </r>
    <r>
      <rPr>
        <sz val="8"/>
        <rFont val="Calibri"/>
        <family val="2"/>
        <scheme val="minor"/>
      </rPr>
      <t>Total Indirect Costs are rounded down to ensure that the amount of indirect costs remains under 10% of the Total Direct Costs.</t>
    </r>
    <r>
      <rPr>
        <sz val="10"/>
        <rFont val="Calibri"/>
        <family val="2"/>
        <scheme val="minor"/>
      </rPr>
      <t xml:space="preserve"> </t>
    </r>
  </si>
  <si>
    <t>Subtotal: Subscriptions (rounded to the nearest dollar)</t>
  </si>
  <si>
    <t>Subtotal: Consultants and Other Services (rounded to the nearest dollar)</t>
  </si>
  <si>
    <t>Subtotal: Materials and Supplies (rounded to the nearest dollar)</t>
  </si>
  <si>
    <t>Subtotal: Fringe Benefits (rounded to the nearest dollar)</t>
  </si>
  <si>
    <t>Subtotal: Salaries and wages (rounded to the nearest dollar)</t>
  </si>
  <si>
    <t>Form updated 8/24/22</t>
  </si>
  <si>
    <r>
      <t>Subtotal: Salaries and Wages</t>
    </r>
    <r>
      <rPr>
        <sz val="10"/>
        <rFont val="Calibri"/>
        <family val="2"/>
        <scheme val="minor"/>
      </rPr>
      <t xml:space="preserve"> (rounded to the nearest dollar)</t>
    </r>
  </si>
  <si>
    <t>Form update 8/24/22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</si>
</sst>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0000000"/>
    <numFmt numFmtId="167" formatCode="_(&quot;$&quot;* #,##0.000_);_(&quot;$&quot;* \(#,##0.000\);_(&quot;$&quot;* &quot;-&quot;??_);_(@_)"/>
    <numFmt numFmtId="168" formatCode="0.0000"/>
    <numFmt numFmtId="169" formatCode="_(&quot;$&quot;* #,##0.00_);_(&quot;$&quot;* \(#,##0.00\);_(&quot;$&quot;* &quot;-&quot;_);_(@_)"/>
  </numFmts>
  <fonts count="29" x14ac:knownFonts="1">
    <font>
      <sz val="10"/>
      <name val="Arial"/>
      <family val="2"/>
    </font>
    <font>
      <sz val="10"/>
      <name val="Arial"/>
      <family val="2"/>
    </font>
    <font>
      <u/>
      <sz val="10"/>
      <color theme="10"/>
      <name val="Arial"/>
      <family val="2"/>
    </font>
    <font>
      <sz val="9"/>
      <color indexed="81"/>
      <name val="Tahoma"/>
      <family val="2"/>
    </font>
    <font>
      <b/>
      <sz val="9"/>
      <color indexed="81"/>
      <name val="Tahoma"/>
      <family val="2"/>
    </font>
    <font>
      <sz val="12"/>
      <name val="Calibri"/>
      <family val="2"/>
      <scheme val="minor"/>
    </font>
    <font>
      <sz val="10"/>
      <name val="Calibri"/>
      <family val="2"/>
      <scheme val="minor"/>
    </font>
    <font>
      <b/>
      <sz val="10"/>
      <name val="Calibri"/>
      <family val="2"/>
      <scheme val="minor"/>
    </font>
    <font>
      <sz val="11"/>
      <name val="Calibri"/>
      <family val="2"/>
      <scheme val="minor"/>
    </font>
    <font>
      <b/>
      <u/>
      <sz val="12"/>
      <name val="Calibri"/>
      <family val="2"/>
      <scheme val="minor"/>
    </font>
    <font>
      <b/>
      <i/>
      <sz val="12"/>
      <name val="Calibri"/>
      <family val="2"/>
      <scheme val="minor"/>
    </font>
    <font>
      <b/>
      <i/>
      <sz val="11.5"/>
      <name val="Calibri"/>
      <family val="2"/>
      <scheme val="minor"/>
    </font>
    <font>
      <sz val="11"/>
      <color rgb="FF000000"/>
      <name val="Calibri"/>
      <family val="2"/>
      <scheme val="minor"/>
    </font>
    <font>
      <b/>
      <sz val="11"/>
      <name val="Calibri"/>
      <family val="2"/>
      <scheme val="minor"/>
    </font>
    <font>
      <i/>
      <sz val="11.5"/>
      <name val="Calibri"/>
      <family val="2"/>
      <scheme val="minor"/>
    </font>
    <font>
      <i/>
      <sz val="10"/>
      <name val="Calibri"/>
      <family val="2"/>
      <scheme val="minor"/>
    </font>
    <font>
      <b/>
      <u/>
      <sz val="10"/>
      <color theme="10"/>
      <name val="Calibri"/>
      <family val="2"/>
      <scheme val="minor"/>
    </font>
    <font>
      <b/>
      <sz val="24"/>
      <name val="Calibri"/>
      <family val="2"/>
      <scheme val="minor"/>
    </font>
    <font>
      <b/>
      <i/>
      <sz val="10"/>
      <name val="Calibri"/>
      <family val="2"/>
      <scheme val="minor"/>
    </font>
    <font>
      <sz val="10"/>
      <color theme="0"/>
      <name val="Calibri"/>
      <family val="2"/>
      <scheme val="minor"/>
    </font>
    <font>
      <b/>
      <sz val="8"/>
      <name val="Calibri"/>
      <family val="2"/>
      <scheme val="minor"/>
    </font>
    <font>
      <b/>
      <sz val="12"/>
      <name val="Calibri"/>
      <family val="2"/>
      <scheme val="minor"/>
    </font>
    <font>
      <b/>
      <sz val="14"/>
      <name val="Calibri"/>
      <family val="2"/>
      <scheme val="minor"/>
    </font>
    <font>
      <sz val="10"/>
      <color theme="1"/>
      <name val="Calibri"/>
      <family val="2"/>
      <scheme val="minor"/>
    </font>
    <font>
      <sz val="10"/>
      <color rgb="FF000000"/>
      <name val="Calibri"/>
      <family val="2"/>
      <scheme val="minor"/>
    </font>
    <font>
      <b/>
      <sz val="26"/>
      <name val="Calibri"/>
      <family val="2"/>
      <scheme val="minor"/>
    </font>
    <font>
      <sz val="9"/>
      <color indexed="81"/>
      <name val="Tahoma"/>
      <charset val="1"/>
    </font>
    <font>
      <b/>
      <sz val="9"/>
      <color indexed="81"/>
      <name val="Tahoma"/>
      <charset val="1"/>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306">
    <xf numFmtId="0" fontId="0" fillId="0" borderId="0" xfId="0"/>
    <xf numFmtId="0" fontId="5" fillId="0" borderId="0" xfId="0" applyFont="1" applyFill="1" applyAlignment="1">
      <alignment horizontal="left" vertical="top" wrapText="1"/>
    </xf>
    <xf numFmtId="0" fontId="6" fillId="0" borderId="0" xfId="0" applyFont="1" applyFill="1" applyBorder="1" applyAlignment="1" applyProtection="1">
      <alignment vertical="top" wrapText="1"/>
      <protection locked="0"/>
    </xf>
    <xf numFmtId="0" fontId="5" fillId="0" borderId="0" xfId="0" applyFont="1" applyAlignment="1">
      <alignment horizontal="left" vertical="top" wrapText="1"/>
    </xf>
    <xf numFmtId="0" fontId="5" fillId="0" borderId="0" xfId="0" applyFont="1" applyAlignment="1">
      <alignment horizontal="left" vertical="top" wrapText="1" indent="1"/>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164" fontId="7" fillId="0" borderId="3" xfId="1" applyNumberFormat="1" applyFont="1" applyFill="1" applyBorder="1" applyAlignment="1" applyProtection="1">
      <alignment horizontal="center" vertical="center"/>
      <protection locked="0"/>
    </xf>
    <xf numFmtId="164" fontId="7" fillId="0" borderId="18" xfId="1"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protection locked="0"/>
    </xf>
    <xf numFmtId="0" fontId="6" fillId="0" borderId="9" xfId="1" applyNumberFormat="1" applyFont="1" applyFill="1" applyBorder="1" applyAlignment="1" applyProtection="1">
      <alignment horizontal="center" vertical="center" wrapText="1"/>
      <protection locked="0"/>
    </xf>
    <xf numFmtId="0" fontId="15" fillId="0" borderId="0" xfId="0" applyFont="1" applyFill="1" applyAlignment="1" applyProtection="1">
      <alignment vertical="center" wrapText="1"/>
      <protection locked="0"/>
    </xf>
    <xf numFmtId="166" fontId="6" fillId="0" borderId="0" xfId="0" applyNumberFormat="1" applyFont="1" applyFill="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protection locked="0"/>
    </xf>
    <xf numFmtId="0" fontId="8" fillId="0" borderId="0" xfId="0" applyFont="1" applyFill="1" applyAlignment="1">
      <alignment horizontal="left" vertical="top" wrapText="1"/>
    </xf>
    <xf numFmtId="0" fontId="12" fillId="0" borderId="0" xfId="0" applyFont="1" applyFill="1" applyAlignment="1">
      <alignment wrapText="1"/>
    </xf>
    <xf numFmtId="42" fontId="6" fillId="2" borderId="5" xfId="1" applyNumberFormat="1" applyFont="1" applyFill="1" applyBorder="1" applyAlignment="1" applyProtection="1">
      <alignment vertical="center"/>
      <protection locked="0"/>
    </xf>
    <xf numFmtId="0" fontId="10" fillId="0" borderId="8" xfId="0" applyFont="1" applyFill="1" applyBorder="1" applyAlignment="1">
      <alignment horizontal="right" vertical="top" wrapText="1"/>
    </xf>
    <xf numFmtId="0" fontId="8" fillId="0" borderId="10" xfId="0" applyFont="1" applyFill="1" applyBorder="1" applyAlignment="1">
      <alignment horizontal="left" vertical="top" wrapText="1"/>
    </xf>
    <xf numFmtId="0" fontId="10" fillId="0" borderId="15" xfId="0" applyFont="1" applyFill="1" applyBorder="1" applyAlignment="1">
      <alignment horizontal="right" vertical="top" wrapText="1"/>
    </xf>
    <xf numFmtId="0" fontId="8" fillId="0" borderId="16" xfId="0" applyFont="1" applyFill="1" applyBorder="1" applyAlignment="1">
      <alignment horizontal="left" vertical="top" wrapText="1"/>
    </xf>
    <xf numFmtId="0" fontId="8" fillId="0" borderId="32" xfId="0" applyFont="1" applyFill="1" applyBorder="1" applyAlignment="1">
      <alignment vertical="top" wrapText="1"/>
    </xf>
    <xf numFmtId="0" fontId="8" fillId="0" borderId="16" xfId="0" applyFont="1" applyFill="1" applyBorder="1" applyAlignment="1">
      <alignment vertical="top" wrapText="1"/>
    </xf>
    <xf numFmtId="0" fontId="11" fillId="0" borderId="3" xfId="0" applyFont="1" applyFill="1" applyBorder="1" applyAlignment="1">
      <alignment horizontal="right" vertical="top" wrapText="1"/>
    </xf>
    <xf numFmtId="0" fontId="6" fillId="0" borderId="10" xfId="0" applyFont="1" applyFill="1" applyBorder="1" applyAlignment="1" applyProtection="1">
      <alignment vertical="center" wrapText="1"/>
      <protection locked="0"/>
    </xf>
    <xf numFmtId="0" fontId="11" fillId="0" borderId="8" xfId="0" applyFont="1" applyFill="1" applyBorder="1" applyAlignment="1">
      <alignment horizontal="right" vertical="top" wrapText="1"/>
    </xf>
    <xf numFmtId="0" fontId="10" fillId="0" borderId="42" xfId="0" applyFont="1" applyFill="1" applyBorder="1" applyAlignment="1">
      <alignment horizontal="right" vertical="top" wrapText="1"/>
    </xf>
    <xf numFmtId="0" fontId="8" fillId="0" borderId="43" xfId="0" applyFont="1" applyFill="1" applyBorder="1" applyAlignment="1">
      <alignment vertical="top" wrapText="1"/>
    </xf>
    <xf numFmtId="0" fontId="10" fillId="0" borderId="46" xfId="0" applyFont="1" applyFill="1" applyBorder="1" applyAlignment="1">
      <alignment horizontal="right" vertical="top" wrapText="1"/>
    </xf>
    <xf numFmtId="0" fontId="8" fillId="0" borderId="46" xfId="0" applyFont="1" applyFill="1" applyBorder="1" applyAlignment="1">
      <alignment vertical="top" wrapText="1"/>
    </xf>
    <xf numFmtId="0" fontId="10" fillId="0" borderId="44" xfId="0" applyFont="1" applyFill="1" applyBorder="1" applyAlignment="1">
      <alignment horizontal="right" vertical="top" wrapText="1"/>
    </xf>
    <xf numFmtId="0" fontId="8" fillId="0" borderId="45" xfId="0" applyFont="1" applyFill="1" applyBorder="1" applyAlignment="1">
      <alignment vertical="top" wrapText="1"/>
    </xf>
    <xf numFmtId="0" fontId="11" fillId="0" borderId="15" xfId="0" applyFont="1" applyFill="1" applyBorder="1" applyAlignment="1">
      <alignment horizontal="right" vertical="top" wrapText="1"/>
    </xf>
    <xf numFmtId="0" fontId="11" fillId="0" borderId="30" xfId="0" applyFont="1" applyFill="1" applyBorder="1" applyAlignment="1">
      <alignment horizontal="right" vertical="top" wrapText="1"/>
    </xf>
    <xf numFmtId="0" fontId="8" fillId="0" borderId="31" xfId="0" applyFont="1" applyFill="1" applyBorder="1" applyAlignment="1">
      <alignment vertical="top" wrapText="1"/>
    </xf>
    <xf numFmtId="0" fontId="11" fillId="0" borderId="1" xfId="0" applyFont="1" applyFill="1" applyBorder="1" applyAlignment="1">
      <alignment horizontal="right" vertical="top" wrapText="1"/>
    </xf>
    <xf numFmtId="0" fontId="9" fillId="0" borderId="0" xfId="0" applyFont="1" applyFill="1" applyBorder="1" applyAlignment="1">
      <alignment horizontal="right" vertical="top" wrapText="1"/>
    </xf>
    <xf numFmtId="0" fontId="8" fillId="0" borderId="0" xfId="0" applyFont="1" applyFill="1" applyBorder="1" applyAlignment="1">
      <alignment vertical="top" wrapText="1"/>
    </xf>
    <xf numFmtId="0" fontId="10" fillId="0" borderId="0" xfId="0" applyFont="1" applyFill="1" applyAlignment="1">
      <alignment horizontal="right" vertical="top" wrapText="1"/>
    </xf>
    <xf numFmtId="0" fontId="7" fillId="0" borderId="3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center" vertical="center"/>
      <protection locked="0"/>
    </xf>
    <xf numFmtId="44" fontId="6" fillId="0" borderId="0" xfId="1" applyFont="1" applyFill="1" applyBorder="1" applyAlignment="1" applyProtection="1">
      <alignment vertical="center"/>
      <protection locked="0"/>
    </xf>
    <xf numFmtId="0" fontId="15" fillId="0" borderId="4" xfId="0" applyFont="1" applyFill="1" applyBorder="1" applyAlignment="1" applyProtection="1">
      <alignment horizontal="left" vertical="center"/>
      <protection locked="0"/>
    </xf>
    <xf numFmtId="0" fontId="6" fillId="0" borderId="4" xfId="0" applyFont="1" applyFill="1" applyBorder="1" applyAlignment="1" applyProtection="1">
      <alignment horizontal="right" vertical="center"/>
      <protection locked="0"/>
    </xf>
    <xf numFmtId="14" fontId="15" fillId="0" borderId="5" xfId="0" applyNumberFormat="1" applyFont="1" applyFill="1" applyBorder="1" applyAlignment="1" applyProtection="1">
      <alignment horizontal="center" vertical="center"/>
      <protection locked="0"/>
    </xf>
    <xf numFmtId="0" fontId="15" fillId="0" borderId="5"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0" fontId="6" fillId="0" borderId="50" xfId="0" applyFont="1" applyFill="1" applyBorder="1" applyAlignment="1" applyProtection="1">
      <alignment vertical="center"/>
      <protection locked="0"/>
    </xf>
    <xf numFmtId="44" fontId="6" fillId="0" borderId="8" xfId="1" applyFont="1" applyFill="1" applyBorder="1" applyAlignment="1" applyProtection="1">
      <alignment vertical="center"/>
      <protection locked="0"/>
    </xf>
    <xf numFmtId="44" fontId="6" fillId="0" borderId="9" xfId="1" applyFont="1" applyFill="1" applyBorder="1" applyAlignment="1" applyProtection="1">
      <alignment vertical="center"/>
      <protection locked="0"/>
    </xf>
    <xf numFmtId="0" fontId="15" fillId="0" borderId="0" xfId="0" applyFont="1" applyFill="1" applyAlignment="1" applyProtection="1">
      <alignment vertical="center"/>
      <protection locked="0"/>
    </xf>
    <xf numFmtId="167" fontId="6" fillId="0" borderId="8" xfId="1" applyNumberFormat="1" applyFont="1" applyFill="1" applyBorder="1" applyAlignment="1" applyProtection="1">
      <alignment vertical="center"/>
      <protection locked="0"/>
    </xf>
    <xf numFmtId="44" fontId="6" fillId="0" borderId="0" xfId="1" applyFont="1" applyFill="1" applyBorder="1" applyAlignment="1" applyProtection="1">
      <alignment vertical="center"/>
    </xf>
    <xf numFmtId="0" fontId="7" fillId="0" borderId="22" xfId="0" applyFont="1" applyFill="1" applyBorder="1" applyAlignment="1" applyProtection="1">
      <alignment horizontal="right" vertical="center"/>
      <protection locked="0"/>
    </xf>
    <xf numFmtId="0" fontId="7" fillId="0" borderId="23" xfId="0" applyFont="1" applyFill="1" applyBorder="1" applyAlignment="1" applyProtection="1">
      <alignment horizontal="right" vertical="center"/>
      <protection locked="0"/>
    </xf>
    <xf numFmtId="44" fontId="6" fillId="0" borderId="29" xfId="1" applyFont="1" applyFill="1" applyBorder="1" applyAlignment="1" applyProtection="1">
      <alignment vertical="center"/>
    </xf>
    <xf numFmtId="0" fontId="6" fillId="0" borderId="0" xfId="0" applyFont="1" applyFill="1" applyBorder="1" applyAlignment="1" applyProtection="1">
      <protection locked="0"/>
    </xf>
    <xf numFmtId="49" fontId="6" fillId="0" borderId="0" xfId="0" applyNumberFormat="1" applyFont="1" applyFill="1" applyBorder="1" applyAlignment="1" applyProtection="1">
      <alignment horizontal="center" vertical="center"/>
      <protection locked="0"/>
    </xf>
    <xf numFmtId="0" fontId="8" fillId="0" borderId="10" xfId="0" applyFont="1" applyFill="1" applyBorder="1" applyAlignment="1">
      <alignment vertical="top" wrapText="1"/>
    </xf>
    <xf numFmtId="0" fontId="6" fillId="0" borderId="0" xfId="0" applyFont="1" applyFill="1" applyBorder="1" applyAlignment="1" applyProtection="1">
      <alignment vertical="top"/>
      <protection locked="0"/>
    </xf>
    <xf numFmtId="0" fontId="10" fillId="0" borderId="1" xfId="0" applyFont="1" applyFill="1" applyBorder="1" applyAlignment="1">
      <alignment horizontal="right" vertical="top" wrapText="1"/>
    </xf>
    <xf numFmtId="0" fontId="10" fillId="0" borderId="3" xfId="0" applyFont="1" applyFill="1" applyBorder="1" applyAlignment="1">
      <alignment horizontal="right" vertical="top" wrapText="1"/>
    </xf>
    <xf numFmtId="0" fontId="7" fillId="0" borderId="0" xfId="0" applyFont="1" applyFill="1" applyBorder="1" applyAlignment="1" applyProtection="1">
      <alignment vertical="top" wrapText="1"/>
      <protection locked="0"/>
    </xf>
    <xf numFmtId="0" fontId="5" fillId="0" borderId="0" xfId="0" applyFont="1" applyBorder="1" applyAlignment="1">
      <alignment horizontal="left" vertical="top" wrapText="1"/>
    </xf>
    <xf numFmtId="44" fontId="6" fillId="3" borderId="5" xfId="1" applyFont="1" applyFill="1" applyBorder="1" applyAlignment="1" applyProtection="1">
      <alignment vertical="center"/>
      <protection locked="0"/>
    </xf>
    <xf numFmtId="0" fontId="16" fillId="4" borderId="0" xfId="5"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49" fontId="7" fillId="4" borderId="0" xfId="1" applyNumberFormat="1" applyFont="1" applyFill="1" applyBorder="1" applyAlignment="1" applyProtection="1">
      <alignment horizontal="left" vertical="center" wrapText="1"/>
      <protection locked="0"/>
    </xf>
    <xf numFmtId="0" fontId="18" fillId="4" borderId="0" xfId="0" applyFont="1" applyFill="1" applyBorder="1" applyAlignment="1" applyProtection="1">
      <alignment vertical="center" wrapText="1"/>
    </xf>
    <xf numFmtId="165" fontId="7" fillId="3" borderId="33" xfId="1" applyNumberFormat="1" applyFont="1" applyFill="1" applyBorder="1" applyAlignment="1" applyProtection="1">
      <alignment vertical="center"/>
    </xf>
    <xf numFmtId="0" fontId="6" fillId="0" borderId="16" xfId="0" applyFont="1" applyFill="1" applyBorder="1" applyAlignment="1" applyProtection="1">
      <alignment vertical="center" wrapText="1"/>
      <protection locked="0"/>
    </xf>
    <xf numFmtId="0" fontId="6" fillId="0" borderId="11" xfId="1" applyNumberFormat="1" applyFont="1" applyFill="1" applyBorder="1" applyAlignment="1" applyProtection="1">
      <alignment horizontal="center" vertical="center" wrapText="1"/>
      <protection locked="0"/>
    </xf>
    <xf numFmtId="44" fontId="6" fillId="0" borderId="11" xfId="1" applyFont="1" applyFill="1" applyBorder="1" applyAlignment="1" applyProtection="1">
      <alignment vertical="center"/>
      <protection locked="0"/>
    </xf>
    <xf numFmtId="44" fontId="6" fillId="0" borderId="15" xfId="1" applyFont="1" applyFill="1" applyBorder="1" applyAlignment="1" applyProtection="1">
      <alignment vertical="center"/>
      <protection locked="0"/>
    </xf>
    <xf numFmtId="0" fontId="7" fillId="4" borderId="7" xfId="0" applyFont="1" applyFill="1" applyBorder="1" applyAlignment="1" applyProtection="1">
      <alignment vertical="center"/>
      <protection locked="0"/>
    </xf>
    <xf numFmtId="0" fontId="7" fillId="4" borderId="7" xfId="0" applyFont="1" applyFill="1" applyBorder="1" applyAlignment="1" applyProtection="1">
      <alignment horizontal="right" vertical="center"/>
      <protection locked="0"/>
    </xf>
    <xf numFmtId="44" fontId="6" fillId="3" borderId="11" xfId="1" applyFont="1" applyFill="1" applyBorder="1" applyAlignment="1" applyProtection="1">
      <alignment vertical="center"/>
      <protection locked="0"/>
    </xf>
    <xf numFmtId="42" fontId="7" fillId="3" borderId="11" xfId="1" applyNumberFormat="1" applyFont="1" applyFill="1" applyBorder="1" applyAlignment="1" applyProtection="1">
      <alignment vertical="center"/>
    </xf>
    <xf numFmtId="165" fontId="7" fillId="3" borderId="11" xfId="1" applyNumberFormat="1" applyFont="1" applyFill="1" applyBorder="1" applyAlignment="1" applyProtection="1">
      <alignment vertical="center"/>
    </xf>
    <xf numFmtId="165" fontId="6" fillId="3" borderId="5" xfId="1" applyNumberFormat="1" applyFont="1" applyFill="1" applyBorder="1" applyAlignment="1" applyProtection="1">
      <alignment vertical="center"/>
      <protection locked="0"/>
    </xf>
    <xf numFmtId="165" fontId="7" fillId="3" borderId="24" xfId="1" applyNumberFormat="1" applyFont="1" applyFill="1" applyBorder="1" applyAlignment="1" applyProtection="1">
      <alignment vertical="center"/>
    </xf>
    <xf numFmtId="44" fontId="7" fillId="3" borderId="10" xfId="0" applyNumberFormat="1" applyFont="1" applyFill="1" applyBorder="1" applyAlignment="1" applyProtection="1">
      <alignment horizontal="right" vertical="center"/>
      <protection locked="0"/>
    </xf>
    <xf numFmtId="44" fontId="7" fillId="3" borderId="16" xfId="0" applyNumberFormat="1" applyFont="1" applyFill="1" applyBorder="1" applyAlignment="1" applyProtection="1">
      <alignment horizontal="right" vertical="center"/>
      <protection locked="0"/>
    </xf>
    <xf numFmtId="42" fontId="7" fillId="3" borderId="52" xfId="1" applyNumberFormat="1" applyFont="1" applyFill="1" applyBorder="1" applyAlignment="1" applyProtection="1">
      <alignment vertical="center"/>
    </xf>
    <xf numFmtId="165" fontId="7" fillId="3" borderId="10" xfId="0" applyNumberFormat="1" applyFont="1" applyFill="1" applyBorder="1" applyAlignment="1" applyProtection="1">
      <alignment horizontal="right" vertical="center"/>
      <protection locked="0"/>
    </xf>
    <xf numFmtId="165" fontId="7" fillId="3" borderId="20" xfId="0" applyNumberFormat="1" applyFont="1" applyFill="1" applyBorder="1" applyAlignment="1" applyProtection="1">
      <alignment horizontal="right" vertical="center"/>
      <protection locked="0"/>
    </xf>
    <xf numFmtId="0" fontId="7" fillId="4" borderId="16" xfId="0" applyFont="1" applyFill="1" applyBorder="1" applyAlignment="1" applyProtection="1">
      <alignment horizontal="right" vertical="center"/>
      <protection locked="0"/>
    </xf>
    <xf numFmtId="0" fontId="15" fillId="4" borderId="32"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right" vertical="center"/>
      <protection locked="0"/>
    </xf>
    <xf numFmtId="165" fontId="7" fillId="3" borderId="53" xfId="1" applyNumberFormat="1" applyFont="1" applyFill="1" applyBorder="1" applyAlignment="1" applyProtection="1">
      <alignment vertical="center"/>
    </xf>
    <xf numFmtId="165" fontId="7" fillId="3" borderId="38" xfId="0" applyNumberFormat="1" applyFont="1" applyFill="1" applyBorder="1" applyAlignment="1" applyProtection="1">
      <alignment horizontal="center" vertical="center"/>
      <protection locked="0"/>
    </xf>
    <xf numFmtId="44" fontId="6" fillId="0" borderId="3" xfId="1" applyFont="1" applyFill="1" applyBorder="1" applyAlignment="1" applyProtection="1">
      <alignment vertical="center"/>
    </xf>
    <xf numFmtId="44" fontId="6" fillId="0" borderId="4" xfId="1" applyFont="1" applyFill="1" applyBorder="1" applyAlignment="1" applyProtection="1">
      <alignment vertical="center"/>
      <protection locked="0"/>
    </xf>
    <xf numFmtId="44" fontId="6" fillId="0" borderId="4" xfId="1" applyFont="1" applyFill="1" applyBorder="1" applyAlignment="1" applyProtection="1">
      <alignment vertical="center"/>
    </xf>
    <xf numFmtId="9" fontId="7" fillId="0" borderId="4" xfId="4" applyFont="1" applyFill="1" applyBorder="1" applyAlignment="1" applyProtection="1">
      <alignment vertical="center"/>
      <protection locked="0"/>
    </xf>
    <xf numFmtId="165" fontId="19" fillId="0" borderId="8" xfId="1" applyNumberFormat="1" applyFont="1" applyFill="1" applyBorder="1" applyAlignment="1" applyProtection="1">
      <alignment vertical="center"/>
    </xf>
    <xf numFmtId="165" fontId="19" fillId="0" borderId="0" xfId="1" applyNumberFormat="1" applyFont="1" applyFill="1" applyBorder="1" applyAlignment="1" applyProtection="1">
      <alignment vertical="center"/>
    </xf>
    <xf numFmtId="0" fontId="7" fillId="0" borderId="8" xfId="0" applyFont="1" applyFill="1" applyBorder="1" applyAlignment="1" applyProtection="1"/>
    <xf numFmtId="165" fontId="6" fillId="0" borderId="0" xfId="1" applyNumberFormat="1" applyFont="1" applyFill="1" applyBorder="1" applyAlignment="1" applyProtection="1">
      <alignment vertical="center"/>
    </xf>
    <xf numFmtId="42" fontId="7" fillId="3" borderId="19" xfId="1" applyNumberFormat="1" applyFont="1" applyFill="1" applyBorder="1" applyAlignment="1" applyProtection="1">
      <alignment vertical="center"/>
    </xf>
    <xf numFmtId="42" fontId="7" fillId="3" borderId="54" xfId="1" applyNumberFormat="1" applyFont="1" applyFill="1" applyBorder="1" applyAlignment="1" applyProtection="1">
      <alignment vertical="center"/>
    </xf>
    <xf numFmtId="0" fontId="6" fillId="0" borderId="0" xfId="0" applyFont="1" applyFill="1" applyAlignment="1" applyProtection="1">
      <alignment horizontal="center" vertical="center" wrapText="1"/>
      <protection locked="0"/>
    </xf>
    <xf numFmtId="14" fontId="15" fillId="0" borderId="5" xfId="0" applyNumberFormat="1" applyFont="1" applyFill="1" applyBorder="1" applyAlignment="1" applyProtection="1">
      <alignment vertical="center"/>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right" vertical="center" wrapText="1"/>
      <protection locked="0"/>
    </xf>
    <xf numFmtId="0" fontId="17" fillId="0" borderId="25" xfId="0" applyFont="1" applyFill="1" applyBorder="1" applyAlignment="1" applyProtection="1">
      <alignment horizontal="center" vertical="center" wrapText="1"/>
      <protection locked="0"/>
    </xf>
    <xf numFmtId="0" fontId="15" fillId="0" borderId="0" xfId="0" applyFont="1" applyFill="1" applyBorder="1" applyAlignment="1" applyProtection="1">
      <alignment wrapText="1"/>
      <protection locked="0"/>
    </xf>
    <xf numFmtId="0" fontId="6" fillId="0" borderId="4" xfId="0" applyFont="1" applyFill="1" applyBorder="1" applyAlignment="1" applyProtection="1">
      <alignment horizontal="right" vertical="center" wrapText="1"/>
      <protection locked="0"/>
    </xf>
    <xf numFmtId="49" fontId="7" fillId="0" borderId="37" xfId="1" applyNumberFormat="1" applyFont="1" applyFill="1" applyBorder="1" applyAlignment="1" applyProtection="1">
      <alignment horizontal="center" vertical="center" wrapText="1"/>
      <protection locked="0"/>
    </xf>
    <xf numFmtId="0" fontId="7" fillId="0" borderId="23" xfId="0" applyFont="1" applyFill="1" applyBorder="1" applyAlignment="1" applyProtection="1">
      <alignment horizontal="right" vertical="center" wrapText="1"/>
      <protection locked="0"/>
    </xf>
    <xf numFmtId="0" fontId="7" fillId="0" borderId="0" xfId="0" applyFont="1" applyFill="1" applyBorder="1" applyAlignment="1" applyProtection="1">
      <alignment wrapText="1"/>
      <protection locked="0"/>
    </xf>
    <xf numFmtId="49" fontId="6" fillId="0" borderId="0" xfId="0" applyNumberFormat="1" applyFont="1" applyFill="1" applyBorder="1" applyAlignment="1" applyProtection="1">
      <alignment horizontal="center" vertical="center" wrapText="1"/>
      <protection locked="0"/>
    </xf>
    <xf numFmtId="44" fontId="6" fillId="0" borderId="8" xfId="1" applyNumberFormat="1" applyFont="1" applyFill="1" applyBorder="1" applyAlignment="1" applyProtection="1">
      <alignment vertical="center"/>
      <protection locked="0"/>
    </xf>
    <xf numFmtId="0" fontId="18" fillId="4" borderId="0" xfId="0" applyFont="1" applyFill="1" applyBorder="1" applyAlignment="1" applyProtection="1">
      <alignment vertical="center" wrapText="1"/>
      <protection locked="0"/>
    </xf>
    <xf numFmtId="44" fontId="6" fillId="0" borderId="3" xfId="1" applyFont="1" applyFill="1" applyBorder="1" applyAlignment="1" applyProtection="1">
      <alignment vertical="center"/>
      <protection locked="0"/>
    </xf>
    <xf numFmtId="165" fontId="19" fillId="0" borderId="8" xfId="1" applyNumberFormat="1" applyFont="1" applyFill="1" applyBorder="1" applyAlignment="1" applyProtection="1">
      <alignment vertical="center"/>
      <protection locked="0"/>
    </xf>
    <xf numFmtId="165" fontId="19" fillId="0" borderId="0" xfId="1" applyNumberFormat="1" applyFont="1" applyFill="1" applyBorder="1" applyAlignment="1" applyProtection="1">
      <alignment vertical="center"/>
      <protection locked="0"/>
    </xf>
    <xf numFmtId="0" fontId="7" fillId="0" borderId="8" xfId="0" applyFont="1" applyFill="1" applyBorder="1" applyAlignment="1" applyProtection="1">
      <protection locked="0"/>
    </xf>
    <xf numFmtId="165" fontId="6" fillId="0" borderId="0" xfId="1" applyNumberFormat="1" applyFont="1" applyFill="1" applyBorder="1" applyAlignment="1" applyProtection="1">
      <alignment vertical="center"/>
      <protection locked="0"/>
    </xf>
    <xf numFmtId="0" fontId="10" fillId="0" borderId="55" xfId="0" applyFont="1" applyFill="1" applyBorder="1" applyAlignment="1">
      <alignment horizontal="right" vertical="top" wrapText="1"/>
    </xf>
    <xf numFmtId="0" fontId="8" fillId="0" borderId="56" xfId="0" applyFont="1" applyFill="1" applyBorder="1" applyAlignment="1">
      <alignment horizontal="left" vertical="top" wrapText="1"/>
    </xf>
    <xf numFmtId="0" fontId="11" fillId="0" borderId="57" xfId="0" applyFont="1" applyFill="1" applyBorder="1" applyAlignment="1">
      <alignment horizontal="right" vertical="top" wrapText="1"/>
    </xf>
    <xf numFmtId="0" fontId="8" fillId="0" borderId="58" xfId="0" applyFont="1" applyFill="1" applyBorder="1" applyAlignment="1">
      <alignment vertical="top" wrapText="1"/>
    </xf>
    <xf numFmtId="0" fontId="8" fillId="0" borderId="43" xfId="0" applyFont="1" applyFill="1" applyBorder="1" applyAlignment="1">
      <alignment horizontal="left" vertical="top" wrapText="1"/>
    </xf>
    <xf numFmtId="0" fontId="7" fillId="0" borderId="4" xfId="0" applyFont="1" applyFill="1" applyBorder="1" applyAlignment="1" applyProtection="1">
      <alignment vertical="top" wrapText="1"/>
      <protection locked="0"/>
    </xf>
    <xf numFmtId="0" fontId="5" fillId="0" borderId="0" xfId="0" applyFont="1" applyFill="1" applyBorder="1" applyAlignment="1">
      <alignment horizontal="left" vertical="center" wrapText="1"/>
    </xf>
    <xf numFmtId="0" fontId="2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5" fillId="0" borderId="0" xfId="0" applyFont="1" applyFill="1" applyAlignment="1">
      <alignment horizontal="left" vertical="center" wrapText="1"/>
    </xf>
    <xf numFmtId="0" fontId="16" fillId="4" borderId="14" xfId="5" applyFont="1" applyFill="1" applyBorder="1" applyAlignment="1" applyProtection="1">
      <alignment horizontal="left" vertical="center" wrapText="1"/>
      <protection locked="0"/>
    </xf>
    <xf numFmtId="0" fontId="23" fillId="0" borderId="48" xfId="0" applyFont="1" applyFill="1" applyBorder="1" applyAlignment="1" applyProtection="1">
      <alignment vertical="center" wrapText="1"/>
      <protection locked="0"/>
    </xf>
    <xf numFmtId="0" fontId="23" fillId="0" borderId="47"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right" vertical="center"/>
      <protection locked="0"/>
    </xf>
    <xf numFmtId="49" fontId="7" fillId="0" borderId="5"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right" vertical="top" wrapText="1"/>
      <protection locked="0"/>
    </xf>
    <xf numFmtId="14" fontId="7" fillId="0" borderId="21" xfId="0" applyNumberFormat="1" applyFont="1" applyFill="1" applyBorder="1" applyAlignment="1" applyProtection="1">
      <alignment horizontal="center" vertical="top"/>
      <protection locked="0"/>
    </xf>
    <xf numFmtId="0" fontId="7" fillId="0" borderId="41" xfId="0" applyFont="1" applyFill="1" applyBorder="1" applyAlignment="1" applyProtection="1">
      <alignment horizontal="center" vertical="top" wrapText="1"/>
      <protection locked="0"/>
    </xf>
    <xf numFmtId="44" fontId="6" fillId="0" borderId="50" xfId="1" applyFont="1" applyFill="1" applyBorder="1" applyAlignment="1" applyProtection="1">
      <alignment vertical="center"/>
      <protection locked="0"/>
    </xf>
    <xf numFmtId="0" fontId="6" fillId="0" borderId="0" xfId="0" applyFont="1" applyFill="1" applyAlignment="1" applyProtection="1">
      <alignment vertical="top"/>
      <protection locked="0"/>
    </xf>
    <xf numFmtId="44" fontId="6" fillId="0" borderId="9" xfId="1" applyFont="1" applyFill="1" applyBorder="1" applyAlignment="1" applyProtection="1">
      <alignment vertical="top"/>
      <protection locked="0"/>
    </xf>
    <xf numFmtId="44" fontId="6" fillId="0" borderId="50" xfId="1" applyFont="1" applyFill="1" applyBorder="1" applyAlignment="1" applyProtection="1">
      <alignment vertical="top"/>
      <protection locked="0"/>
    </xf>
    <xf numFmtId="164" fontId="6" fillId="0" borderId="0" xfId="0" applyNumberFormat="1" applyFont="1" applyFill="1" applyAlignment="1" applyProtection="1">
      <alignment vertical="center"/>
      <protection locked="0"/>
    </xf>
    <xf numFmtId="164" fontId="6" fillId="0" borderId="0" xfId="0"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4" fontId="7" fillId="0" borderId="19" xfId="1" applyFont="1" applyFill="1" applyBorder="1" applyAlignment="1" applyProtection="1">
      <protection locked="0"/>
    </xf>
    <xf numFmtId="44" fontId="7" fillId="0" borderId="51" xfId="1" applyFont="1" applyFill="1" applyBorder="1" applyAlignment="1" applyProtection="1">
      <protection locked="0"/>
    </xf>
    <xf numFmtId="0" fontId="24" fillId="0" borderId="48" xfId="0" applyFont="1" applyFill="1" applyBorder="1" applyAlignment="1" applyProtection="1">
      <alignment horizontal="center" vertical="center" wrapText="1"/>
      <protection locked="0"/>
    </xf>
    <xf numFmtId="0" fontId="24" fillId="0" borderId="48" xfId="0" applyFont="1" applyFill="1" applyBorder="1" applyAlignment="1" applyProtection="1">
      <alignment vertical="center" wrapText="1"/>
      <protection locked="0"/>
    </xf>
    <xf numFmtId="44" fontId="7" fillId="0" borderId="19" xfId="1" applyFont="1" applyFill="1" applyBorder="1" applyAlignment="1" applyProtection="1">
      <alignment vertical="center"/>
      <protection locked="0"/>
    </xf>
    <xf numFmtId="44" fontId="7" fillId="0" borderId="51" xfId="1" applyFont="1" applyFill="1" applyBorder="1" applyAlignment="1" applyProtection="1">
      <alignment vertical="center"/>
      <protection locked="0"/>
    </xf>
    <xf numFmtId="44" fontId="7" fillId="0" borderId="24" xfId="1" applyFont="1" applyFill="1" applyBorder="1" applyAlignment="1" applyProtection="1">
      <alignment vertical="center"/>
      <protection locked="0"/>
    </xf>
    <xf numFmtId="44" fontId="7" fillId="0" borderId="52" xfId="1" applyFont="1" applyFill="1" applyBorder="1" applyAlignment="1" applyProtection="1">
      <alignment vertical="center"/>
      <protection locked="0"/>
    </xf>
    <xf numFmtId="49" fontId="20" fillId="0" borderId="37" xfId="1" applyNumberFormat="1" applyFont="1" applyFill="1" applyBorder="1" applyAlignment="1" applyProtection="1">
      <alignment horizontal="center" vertical="center" wrapText="1"/>
      <protection locked="0"/>
    </xf>
    <xf numFmtId="44" fontId="23" fillId="0" borderId="49" xfId="0" applyNumberFormat="1" applyFont="1" applyFill="1" applyBorder="1" applyAlignment="1" applyProtection="1">
      <alignment vertical="center" wrapText="1"/>
      <protection locked="0"/>
    </xf>
    <xf numFmtId="44" fontId="24" fillId="0" borderId="0" xfId="0" applyNumberFormat="1" applyFont="1" applyFill="1" applyBorder="1" applyAlignment="1" applyProtection="1">
      <alignment vertical="center" wrapText="1"/>
      <protection locked="0"/>
    </xf>
    <xf numFmtId="0" fontId="7" fillId="0" borderId="5" xfId="0" applyFont="1" applyFill="1" applyBorder="1" applyAlignment="1">
      <alignment horizontal="right" vertical="center"/>
    </xf>
    <xf numFmtId="0" fontId="6" fillId="0" borderId="5" xfId="0" applyFont="1" applyFill="1" applyBorder="1" applyAlignment="1">
      <alignment horizontal="center" vertical="center" wrapText="1"/>
    </xf>
    <xf numFmtId="0" fontId="7" fillId="0" borderId="37" xfId="0" applyFont="1" applyFill="1" applyBorder="1" applyAlignment="1">
      <alignment horizontal="right" vertical="center"/>
    </xf>
    <xf numFmtId="49" fontId="7" fillId="0" borderId="5" xfId="0" applyNumberFormat="1" applyFont="1" applyFill="1" applyBorder="1" applyAlignment="1">
      <alignment horizontal="center" vertical="center"/>
    </xf>
    <xf numFmtId="0" fontId="7" fillId="0" borderId="21" xfId="0" applyFont="1" applyFill="1" applyBorder="1" applyAlignment="1">
      <alignment horizontal="right" vertical="top" wrapText="1"/>
    </xf>
    <xf numFmtId="14" fontId="7" fillId="0" borderId="21" xfId="0" applyNumberFormat="1" applyFont="1" applyFill="1" applyBorder="1" applyAlignment="1">
      <alignment horizontal="center" vertical="top"/>
    </xf>
    <xf numFmtId="0" fontId="7" fillId="0" borderId="41" xfId="0" applyFont="1" applyFill="1" applyBorder="1" applyAlignment="1">
      <alignment horizontal="center" vertical="top" wrapText="1"/>
    </xf>
    <xf numFmtId="0" fontId="6" fillId="0" borderId="0" xfId="0" applyFont="1" applyFill="1" applyAlignment="1">
      <alignment vertical="center"/>
    </xf>
    <xf numFmtId="44" fontId="6" fillId="0" borderId="9" xfId="1" applyFont="1" applyFill="1" applyBorder="1" applyAlignment="1">
      <alignment vertical="center"/>
    </xf>
    <xf numFmtId="44" fontId="6" fillId="0" borderId="50" xfId="1" applyFont="1" applyFill="1" applyBorder="1" applyAlignment="1">
      <alignment vertical="center"/>
    </xf>
    <xf numFmtId="0" fontId="23" fillId="0" borderId="48" xfId="0" applyFont="1" applyFill="1" applyBorder="1" applyAlignment="1">
      <alignment vertical="center" wrapText="1"/>
    </xf>
    <xf numFmtId="0" fontId="23" fillId="0" borderId="47" xfId="0" applyFont="1" applyFill="1" applyBorder="1" applyAlignment="1">
      <alignment horizontal="center" vertical="center" wrapText="1"/>
    </xf>
    <xf numFmtId="0" fontId="6" fillId="0" borderId="0" xfId="0" applyFont="1" applyFill="1" applyAlignment="1">
      <alignment vertical="top"/>
    </xf>
    <xf numFmtId="44" fontId="6" fillId="0" borderId="9" xfId="1" applyFont="1" applyFill="1" applyBorder="1" applyAlignment="1">
      <alignment vertical="top"/>
    </xf>
    <xf numFmtId="44" fontId="6" fillId="0" borderId="50" xfId="1" applyFont="1" applyFill="1" applyBorder="1" applyAlignment="1">
      <alignment vertical="top"/>
    </xf>
    <xf numFmtId="0" fontId="6" fillId="0" borderId="9" xfId="0" applyFont="1" applyFill="1" applyBorder="1" applyAlignment="1">
      <alignment vertical="center"/>
    </xf>
    <xf numFmtId="0" fontId="6" fillId="0" borderId="10" xfId="0" applyFont="1" applyBorder="1" applyAlignment="1" applyProtection="1">
      <alignment vertical="center" wrapText="1"/>
      <protection locked="0"/>
    </xf>
    <xf numFmtId="44" fontId="6" fillId="0" borderId="8" xfId="1" applyFont="1" applyBorder="1" applyAlignment="1" applyProtection="1">
      <alignment vertical="center"/>
      <protection locked="0"/>
    </xf>
    <xf numFmtId="164" fontId="6" fillId="0" borderId="0" xfId="0" applyNumberFormat="1" applyFont="1" applyFill="1" applyAlignment="1">
      <alignment vertical="center"/>
    </xf>
    <xf numFmtId="0" fontId="6" fillId="0" borderId="8" xfId="0" applyFont="1" applyBorder="1" applyAlignment="1" applyProtection="1">
      <alignment vertical="center" wrapText="1"/>
      <protection locked="0"/>
    </xf>
    <xf numFmtId="44" fontId="6" fillId="0" borderId="11" xfId="1" applyFont="1" applyBorder="1" applyAlignment="1" applyProtection="1">
      <alignment vertical="center"/>
      <protection locked="0"/>
    </xf>
    <xf numFmtId="164" fontId="6" fillId="0" borderId="0" xfId="0" applyNumberFormat="1" applyFont="1" applyFill="1" applyBorder="1" applyAlignment="1">
      <alignment vertical="center"/>
    </xf>
    <xf numFmtId="49" fontId="6" fillId="0" borderId="0" xfId="1" applyNumberFormat="1" applyFont="1" applyFill="1" applyBorder="1" applyAlignment="1">
      <alignment vertical="center"/>
    </xf>
    <xf numFmtId="44" fontId="7" fillId="0" borderId="19" xfId="1" applyFont="1" applyFill="1" applyBorder="1" applyAlignment="1"/>
    <xf numFmtId="44" fontId="7" fillId="0" borderId="51" xfId="1" applyFont="1" applyFill="1" applyBorder="1" applyAlignment="1"/>
    <xf numFmtId="0" fontId="6" fillId="0" borderId="0" xfId="0" applyFont="1" applyBorder="1" applyAlignment="1" applyProtection="1">
      <alignment vertical="center" wrapText="1"/>
      <protection locked="0"/>
    </xf>
    <xf numFmtId="1" fontId="6" fillId="0" borderId="0"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vertical="center" wrapText="1"/>
      <protection locked="0"/>
    </xf>
    <xf numFmtId="8" fontId="23" fillId="0" borderId="49" xfId="0" applyNumberFormat="1" applyFont="1" applyFill="1" applyBorder="1" applyAlignment="1">
      <alignment vertical="center" wrapText="1"/>
    </xf>
    <xf numFmtId="0" fontId="24" fillId="0" borderId="48" xfId="0" applyFont="1" applyFill="1" applyBorder="1" applyAlignment="1">
      <alignment horizontal="center" vertical="center" wrapText="1"/>
    </xf>
    <xf numFmtId="8" fontId="24" fillId="0" borderId="0" xfId="0" applyNumberFormat="1" applyFont="1" applyFill="1" applyBorder="1" applyAlignment="1">
      <alignment vertical="center" wrapText="1"/>
    </xf>
    <xf numFmtId="0" fontId="24" fillId="0" borderId="48" xfId="0" applyFont="1" applyFill="1" applyBorder="1" applyAlignment="1">
      <alignment vertical="center" wrapText="1"/>
    </xf>
    <xf numFmtId="0" fontId="15" fillId="0" borderId="0" xfId="0" applyFont="1" applyFill="1" applyAlignment="1">
      <alignment vertical="center"/>
    </xf>
    <xf numFmtId="44" fontId="7" fillId="0" borderId="19" xfId="1" applyFont="1" applyFill="1" applyBorder="1" applyAlignment="1">
      <alignment vertical="center"/>
    </xf>
    <xf numFmtId="44" fontId="7" fillId="0" borderId="51" xfId="1" applyFont="1" applyFill="1" applyBorder="1" applyAlignment="1">
      <alignment vertical="center"/>
    </xf>
    <xf numFmtId="44" fontId="7" fillId="0" borderId="24" xfId="1" applyFont="1" applyFill="1" applyBorder="1" applyAlignment="1" applyProtection="1">
      <alignment vertical="center"/>
    </xf>
    <xf numFmtId="44" fontId="7" fillId="0" borderId="52" xfId="1" applyFont="1" applyFill="1" applyBorder="1" applyAlignment="1" applyProtection="1">
      <alignment vertical="center"/>
    </xf>
    <xf numFmtId="0" fontId="6" fillId="0" borderId="0" xfId="0" applyFont="1" applyFill="1" applyAlignment="1">
      <alignment vertical="center" wrapText="1"/>
    </xf>
    <xf numFmtId="0" fontId="25" fillId="0" borderId="25" xfId="0" applyFont="1" applyFill="1" applyBorder="1" applyAlignment="1" applyProtection="1">
      <alignment horizontal="center" vertical="center" wrapText="1"/>
      <protection locked="0"/>
    </xf>
    <xf numFmtId="14" fontId="15" fillId="0" borderId="0" xfId="0" applyNumberFormat="1" applyFont="1" applyFill="1" applyBorder="1" applyAlignment="1" applyProtection="1">
      <alignment wrapText="1"/>
      <protection locked="0"/>
    </xf>
    <xf numFmtId="0" fontId="8" fillId="0" borderId="0" xfId="0" applyFont="1" applyFill="1" applyBorder="1" applyAlignment="1">
      <alignment horizontal="left" vertical="top" wrapText="1"/>
    </xf>
    <xf numFmtId="6" fontId="8" fillId="0" borderId="0" xfId="0" applyNumberFormat="1" applyFont="1" applyFill="1" applyBorder="1" applyAlignment="1">
      <alignment horizontal="left" vertical="top" wrapText="1"/>
    </xf>
    <xf numFmtId="44" fontId="6" fillId="3" borderId="21" xfId="1" applyFont="1" applyFill="1" applyBorder="1" applyAlignment="1" applyProtection="1">
      <alignment vertical="center"/>
      <protection locked="0"/>
    </xf>
    <xf numFmtId="0" fontId="6" fillId="0" borderId="61" xfId="1" applyNumberFormat="1" applyFont="1" applyFill="1" applyBorder="1" applyAlignment="1" applyProtection="1">
      <alignment horizontal="center" vertical="center" wrapText="1"/>
      <protection locked="0"/>
    </xf>
    <xf numFmtId="0" fontId="16" fillId="4" borderId="14" xfId="5" applyFont="1" applyFill="1" applyBorder="1" applyAlignment="1" applyProtection="1">
      <alignment horizontal="left" vertical="center" wrapText="1"/>
      <protection locked="0"/>
    </xf>
    <xf numFmtId="0" fontId="8" fillId="0" borderId="21" xfId="0" applyFont="1" applyFill="1" applyBorder="1" applyAlignment="1">
      <alignment horizontal="left" vertical="top" wrapText="1"/>
    </xf>
    <xf numFmtId="0" fontId="8" fillId="0" borderId="0" xfId="0" applyFont="1" applyFill="1" applyBorder="1" applyAlignment="1">
      <alignment horizontal="left" vertical="top" wrapText="1" indent="1"/>
    </xf>
    <xf numFmtId="0" fontId="8" fillId="0" borderId="21" xfId="0" applyFont="1" applyFill="1" applyBorder="1" applyAlignment="1">
      <alignment vertical="top" wrapText="1"/>
    </xf>
    <xf numFmtId="44" fontId="6" fillId="0" borderId="50" xfId="1" applyNumberFormat="1" applyFont="1" applyFill="1" applyBorder="1" applyAlignment="1" applyProtection="1">
      <alignment horizontal="center" vertical="center" wrapText="1"/>
      <protection locked="0"/>
    </xf>
    <xf numFmtId="44" fontId="6" fillId="0" borderId="9" xfId="1" applyNumberFormat="1" applyFont="1" applyFill="1" applyBorder="1" applyAlignment="1" applyProtection="1">
      <alignment horizontal="center" vertical="center" wrapText="1"/>
      <protection locked="0"/>
    </xf>
    <xf numFmtId="44" fontId="6" fillId="0" borderId="66" xfId="1" applyNumberFormat="1" applyFont="1" applyFill="1" applyBorder="1" applyAlignment="1" applyProtection="1">
      <alignment horizontal="center" vertical="center" wrapText="1"/>
      <protection locked="0"/>
    </xf>
    <xf numFmtId="44" fontId="6" fillId="0" borderId="67" xfId="1" applyNumberFormat="1" applyFont="1" applyFill="1" applyBorder="1" applyAlignment="1" applyProtection="1">
      <alignment horizontal="center" vertical="center" wrapText="1"/>
      <protection locked="0"/>
    </xf>
    <xf numFmtId="44" fontId="6" fillId="0" borderId="61" xfId="1" applyNumberFormat="1" applyFont="1" applyFill="1" applyBorder="1" applyAlignment="1" applyProtection="1">
      <alignment horizontal="center" vertical="center" wrapText="1"/>
      <protection locked="0"/>
    </xf>
    <xf numFmtId="44" fontId="6" fillId="0" borderId="8" xfId="1" applyNumberFormat="1" applyFont="1" applyFill="1" applyBorder="1" applyAlignment="1" applyProtection="1">
      <alignment horizontal="center" vertical="center" wrapText="1"/>
      <protection locked="0"/>
    </xf>
    <xf numFmtId="44" fontId="6" fillId="0" borderId="68" xfId="1" applyNumberFormat="1" applyFont="1" applyFill="1" applyBorder="1" applyAlignment="1" applyProtection="1">
      <alignment horizontal="center" vertical="center" wrapText="1"/>
      <protection locked="0"/>
    </xf>
    <xf numFmtId="0" fontId="16" fillId="4" borderId="28" xfId="5" applyFont="1" applyFill="1" applyBorder="1" applyAlignment="1" applyProtection="1">
      <alignment horizontal="left" vertical="center" wrapText="1"/>
      <protection locked="0"/>
    </xf>
    <xf numFmtId="0" fontId="18" fillId="4" borderId="28" xfId="0" applyFont="1" applyFill="1" applyBorder="1" applyAlignment="1" applyProtection="1">
      <alignment vertical="center" wrapText="1"/>
    </xf>
    <xf numFmtId="0" fontId="7" fillId="4" borderId="29" xfId="0" applyFont="1" applyFill="1" applyBorder="1" applyAlignment="1" applyProtection="1">
      <alignment horizontal="right" vertical="center"/>
      <protection locked="0"/>
    </xf>
    <xf numFmtId="0" fontId="18" fillId="4" borderId="29" xfId="0" applyFont="1" applyFill="1" applyBorder="1" applyAlignment="1" applyProtection="1">
      <alignment vertical="center" wrapText="1"/>
    </xf>
    <xf numFmtId="44" fontId="6" fillId="3" borderId="16" xfId="1" applyFont="1" applyFill="1" applyBorder="1" applyAlignment="1" applyProtection="1">
      <alignment vertical="center"/>
      <protection locked="0"/>
    </xf>
    <xf numFmtId="44" fontId="6" fillId="0" borderId="50" xfId="1" applyFont="1" applyFill="1" applyBorder="1" applyAlignment="1" applyProtection="1">
      <alignment horizontal="center" vertical="center" wrapText="1"/>
      <protection locked="0"/>
    </xf>
    <xf numFmtId="44" fontId="6" fillId="0" borderId="9" xfId="1" applyFont="1" applyFill="1" applyBorder="1" applyAlignment="1" applyProtection="1">
      <alignment horizontal="center" vertical="center" wrapText="1"/>
      <protection locked="0"/>
    </xf>
    <xf numFmtId="44" fontId="6" fillId="0" borderId="60" xfId="1" applyFont="1" applyFill="1" applyBorder="1" applyAlignment="1" applyProtection="1">
      <alignment horizontal="center" vertical="center" wrapText="1"/>
      <protection locked="0"/>
    </xf>
    <xf numFmtId="44" fontId="6" fillId="0" borderId="61" xfId="1" applyFont="1" applyFill="1" applyBorder="1" applyAlignment="1" applyProtection="1">
      <alignment horizontal="center" vertical="center" wrapText="1"/>
      <protection locked="0"/>
    </xf>
    <xf numFmtId="42" fontId="7" fillId="3" borderId="72" xfId="1" applyNumberFormat="1" applyFont="1" applyFill="1" applyBorder="1" applyAlignment="1" applyProtection="1">
      <alignment vertical="center"/>
    </xf>
    <xf numFmtId="165" fontId="6" fillId="3" borderId="1" xfId="1" applyNumberFormat="1" applyFont="1" applyFill="1" applyBorder="1" applyAlignment="1" applyProtection="1">
      <alignment vertical="center"/>
      <protection locked="0"/>
    </xf>
    <xf numFmtId="165" fontId="7" fillId="3" borderId="23" xfId="1" applyNumberFormat="1" applyFont="1" applyFill="1" applyBorder="1" applyAlignment="1" applyProtection="1">
      <alignment vertical="center"/>
    </xf>
    <xf numFmtId="165" fontId="7" fillId="3" borderId="39" xfId="1" applyNumberFormat="1" applyFont="1" applyFill="1" applyBorder="1" applyAlignment="1" applyProtection="1">
      <alignment vertical="center"/>
    </xf>
    <xf numFmtId="44" fontId="6" fillId="0" borderId="16" xfId="1" applyFont="1" applyFill="1" applyBorder="1" applyAlignment="1" applyProtection="1">
      <alignment vertical="center"/>
      <protection locked="0"/>
    </xf>
    <xf numFmtId="165" fontId="7" fillId="5" borderId="6" xfId="1" applyNumberFormat="1" applyFont="1" applyFill="1" applyBorder="1" applyAlignment="1" applyProtection="1">
      <alignment vertical="center"/>
    </xf>
    <xf numFmtId="165" fontId="7" fillId="5" borderId="6" xfId="1" applyNumberFormat="1"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7" fillId="4" borderId="0" xfId="0" applyFont="1" applyFill="1" applyBorder="1" applyAlignment="1" applyProtection="1">
      <alignment vertical="center" wrapText="1"/>
      <protection locked="0"/>
    </xf>
    <xf numFmtId="0" fontId="7" fillId="4" borderId="4" xfId="0" applyFont="1" applyFill="1" applyBorder="1" applyAlignment="1" applyProtection="1">
      <alignment vertical="center"/>
      <protection locked="0"/>
    </xf>
    <xf numFmtId="0" fontId="7" fillId="4" borderId="4" xfId="0" applyFont="1" applyFill="1" applyBorder="1" applyAlignment="1" applyProtection="1">
      <alignment vertical="center" wrapText="1"/>
      <protection locked="0"/>
    </xf>
    <xf numFmtId="0" fontId="18" fillId="4" borderId="73" xfId="0" applyFont="1" applyFill="1" applyBorder="1" applyAlignment="1" applyProtection="1">
      <alignment vertical="center" wrapText="1"/>
      <protection locked="0"/>
    </xf>
    <xf numFmtId="0" fontId="7" fillId="4" borderId="21" xfId="0" applyFont="1" applyFill="1" applyBorder="1" applyAlignment="1" applyProtection="1">
      <alignment horizontal="right" vertical="center"/>
      <protection locked="0"/>
    </xf>
    <xf numFmtId="42" fontId="7" fillId="3" borderId="33" xfId="1" applyNumberFormat="1" applyFont="1" applyFill="1" applyBorder="1" applyAlignment="1" applyProtection="1">
      <alignment vertical="center"/>
    </xf>
    <xf numFmtId="0" fontId="6" fillId="0" borderId="66" xfId="0" applyFont="1" applyFill="1" applyBorder="1" applyAlignment="1" applyProtection="1">
      <alignment vertical="center" wrapText="1"/>
      <protection locked="0"/>
    </xf>
    <xf numFmtId="0" fontId="6" fillId="0" borderId="66" xfId="0" applyFont="1" applyFill="1" applyBorder="1" applyAlignment="1" applyProtection="1">
      <alignment horizontal="center" vertical="center" wrapText="1"/>
      <protection locked="0"/>
    </xf>
    <xf numFmtId="0" fontId="7" fillId="5" borderId="70" xfId="5" applyFont="1" applyFill="1" applyBorder="1" applyAlignment="1" applyProtection="1">
      <alignment horizontal="center" vertical="center" wrapText="1"/>
      <protection locked="0"/>
    </xf>
    <xf numFmtId="0" fontId="7" fillId="5" borderId="69" xfId="5" applyFont="1" applyFill="1" applyBorder="1" applyAlignment="1" applyProtection="1">
      <alignment horizontal="center" vertical="center" wrapText="1"/>
      <protection locked="0"/>
    </xf>
    <xf numFmtId="0" fontId="7" fillId="5" borderId="71" xfId="5" applyFont="1" applyFill="1" applyBorder="1" applyAlignment="1" applyProtection="1">
      <alignment horizontal="center" vertical="center" wrapText="1"/>
      <protection locked="0"/>
    </xf>
    <xf numFmtId="0" fontId="7" fillId="4" borderId="64" xfId="5" applyFont="1" applyFill="1" applyBorder="1" applyAlignment="1" applyProtection="1">
      <alignment horizontal="center" vertical="center" wrapText="1"/>
      <protection locked="0"/>
    </xf>
    <xf numFmtId="0" fontId="7" fillId="4" borderId="63" xfId="5" applyFont="1" applyFill="1" applyBorder="1" applyAlignment="1" applyProtection="1">
      <alignment horizontal="center" vertical="center" wrapText="1"/>
      <protection locked="0"/>
    </xf>
    <xf numFmtId="0" fontId="7" fillId="4" borderId="65" xfId="5" applyFont="1" applyFill="1" applyBorder="1" applyAlignment="1" applyProtection="1">
      <alignment horizontal="center" vertical="center" wrapText="1"/>
      <protection locked="0"/>
    </xf>
    <xf numFmtId="169" fontId="7" fillId="3" borderId="19" xfId="1" applyNumberFormat="1" applyFont="1" applyFill="1" applyBorder="1" applyAlignment="1" applyProtection="1">
      <alignment vertical="center"/>
    </xf>
    <xf numFmtId="169" fontId="7" fillId="3" borderId="52" xfId="1" applyNumberFormat="1" applyFont="1" applyFill="1" applyBorder="1" applyAlignment="1" applyProtection="1">
      <alignment vertical="center"/>
    </xf>
    <xf numFmtId="169" fontId="7" fillId="3" borderId="54" xfId="1" applyNumberFormat="1" applyFont="1" applyFill="1" applyBorder="1" applyAlignment="1" applyProtection="1">
      <alignment vertical="center"/>
    </xf>
    <xf numFmtId="44" fontId="7" fillId="3" borderId="53" xfId="1" applyNumberFormat="1" applyFont="1" applyFill="1" applyBorder="1" applyAlignment="1" applyProtection="1">
      <alignment vertical="center"/>
    </xf>
    <xf numFmtId="44" fontId="7" fillId="3" borderId="24" xfId="1" applyNumberFormat="1" applyFont="1" applyFill="1" applyBorder="1" applyAlignment="1" applyProtection="1">
      <alignment vertical="center"/>
    </xf>
    <xf numFmtId="10" fontId="6" fillId="0" borderId="59" xfId="4" applyNumberFormat="1" applyFont="1" applyFill="1" applyBorder="1" applyAlignment="1" applyProtection="1">
      <alignment vertical="center"/>
      <protection locked="0"/>
    </xf>
    <xf numFmtId="10" fontId="6" fillId="0" borderId="62" xfId="4" applyNumberFormat="1" applyFont="1" applyFill="1" applyBorder="1" applyAlignment="1" applyProtection="1">
      <alignment vertical="center"/>
      <protection locked="0"/>
    </xf>
    <xf numFmtId="42" fontId="7" fillId="3" borderId="10" xfId="0" applyNumberFormat="1" applyFont="1" applyFill="1" applyBorder="1" applyAlignment="1" applyProtection="1">
      <alignment horizontal="right" vertical="center"/>
      <protection locked="0"/>
    </xf>
    <xf numFmtId="42" fontId="7" fillId="3" borderId="6" xfId="1" applyNumberFormat="1" applyFont="1" applyFill="1" applyBorder="1" applyAlignment="1" applyProtection="1">
      <alignment vertical="center"/>
    </xf>
    <xf numFmtId="167" fontId="6" fillId="0" borderId="0" xfId="0" applyNumberFormat="1" applyFont="1" applyFill="1" applyAlignment="1" applyProtection="1">
      <alignment vertical="center"/>
      <protection locked="0"/>
    </xf>
    <xf numFmtId="168" fontId="6" fillId="0" borderId="0" xfId="0" applyNumberFormat="1" applyFont="1" applyFill="1" applyAlignment="1" applyProtection="1">
      <alignment vertical="center"/>
      <protection locked="0"/>
    </xf>
    <xf numFmtId="0" fontId="7" fillId="0" borderId="1"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6" fillId="0" borderId="26"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7" fillId="0" borderId="14" xfId="0" applyFont="1" applyFill="1" applyBorder="1" applyAlignment="1" applyProtection="1">
      <alignment vertical="center" wrapText="1"/>
      <protection locked="0"/>
    </xf>
    <xf numFmtId="49" fontId="7" fillId="0" borderId="12" xfId="1" applyNumberFormat="1" applyFont="1" applyFill="1" applyBorder="1" applyAlignment="1" applyProtection="1">
      <alignment horizontal="right" vertical="center"/>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49" fontId="16" fillId="0" borderId="22" xfId="5" applyNumberFormat="1" applyFont="1" applyFill="1" applyBorder="1" applyAlignment="1" applyProtection="1">
      <alignment horizontal="right" vertical="top" wrapText="1"/>
      <protection locked="0"/>
    </xf>
    <xf numFmtId="49" fontId="16" fillId="0" borderId="23" xfId="5" applyNumberFormat="1" applyFont="1" applyFill="1" applyBorder="1" applyAlignment="1" applyProtection="1">
      <alignment horizontal="right" vertical="top" wrapText="1"/>
      <protection locked="0"/>
    </xf>
    <xf numFmtId="49" fontId="16" fillId="0" borderId="24" xfId="5" applyNumberFormat="1" applyFont="1" applyFill="1" applyBorder="1" applyAlignment="1" applyProtection="1">
      <alignment horizontal="right" vertical="top" wrapText="1"/>
      <protection locked="0"/>
    </xf>
    <xf numFmtId="0" fontId="6" fillId="0" borderId="26"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49" fontId="7" fillId="0" borderId="4" xfId="1" applyNumberFormat="1" applyFont="1" applyFill="1" applyBorder="1" applyAlignment="1" applyProtection="1">
      <alignment horizontal="right" vertical="center"/>
      <protection locked="0"/>
    </xf>
    <xf numFmtId="49" fontId="7" fillId="0" borderId="32" xfId="1" applyNumberFormat="1" applyFont="1" applyFill="1" applyBorder="1" applyAlignment="1" applyProtection="1">
      <alignment horizontal="right" vertical="center"/>
      <protection locked="0"/>
    </xf>
    <xf numFmtId="0" fontId="16" fillId="4" borderId="13" xfId="5" applyFont="1" applyFill="1" applyBorder="1" applyAlignment="1" applyProtection="1">
      <alignment horizontal="left" vertical="center" wrapText="1"/>
      <protection locked="0"/>
    </xf>
    <xf numFmtId="0" fontId="16" fillId="4" borderId="14" xfId="5" applyFont="1" applyFill="1" applyBorder="1" applyAlignment="1" applyProtection="1">
      <alignment horizontal="left" vertical="center" wrapText="1"/>
      <protection locked="0"/>
    </xf>
    <xf numFmtId="44" fontId="7" fillId="0" borderId="17" xfId="1" applyFont="1" applyFill="1" applyBorder="1" applyAlignment="1" applyProtection="1">
      <alignment horizontal="right" vertical="center"/>
      <protection locked="0"/>
    </xf>
    <xf numFmtId="44" fontId="7" fillId="0" borderId="18" xfId="1" applyFont="1" applyFill="1" applyBorder="1" applyAlignment="1" applyProtection="1">
      <alignment horizontal="right" vertical="center"/>
      <protection locked="0"/>
    </xf>
    <xf numFmtId="44" fontId="7" fillId="0" borderId="23" xfId="1" applyFont="1" applyFill="1" applyBorder="1" applyAlignment="1" applyProtection="1">
      <alignment horizontal="right" vertical="center"/>
      <protection locked="0"/>
    </xf>
    <xf numFmtId="44" fontId="7" fillId="0" borderId="24" xfId="1" applyFont="1" applyFill="1" applyBorder="1" applyAlignment="1" applyProtection="1">
      <alignment horizontal="right" vertical="center"/>
      <protection locked="0"/>
    </xf>
    <xf numFmtId="0" fontId="6" fillId="0" borderId="8" xfId="1" quotePrefix="1" applyNumberFormat="1" applyFont="1" applyFill="1" applyBorder="1" applyAlignment="1" applyProtection="1">
      <alignment horizontal="right" vertical="center"/>
      <protection locked="0"/>
    </xf>
    <xf numFmtId="0" fontId="6" fillId="0" borderId="0" xfId="1" quotePrefix="1" applyNumberFormat="1" applyFont="1" applyFill="1" applyBorder="1" applyAlignment="1" applyProtection="1">
      <alignment horizontal="right" vertical="center"/>
      <protection locked="0"/>
    </xf>
    <xf numFmtId="0" fontId="6" fillId="0" borderId="10" xfId="1" quotePrefix="1" applyNumberFormat="1" applyFont="1" applyFill="1" applyBorder="1" applyAlignment="1" applyProtection="1">
      <alignment horizontal="right" vertical="center"/>
      <protection locked="0"/>
    </xf>
    <xf numFmtId="0" fontId="6" fillId="0" borderId="15" xfId="1" quotePrefix="1" applyNumberFormat="1" applyFont="1" applyFill="1" applyBorder="1" applyAlignment="1" applyProtection="1">
      <alignment horizontal="right" vertical="center"/>
      <protection locked="0"/>
    </xf>
    <xf numFmtId="0" fontId="6" fillId="0" borderId="7" xfId="1" quotePrefix="1" applyNumberFormat="1" applyFont="1" applyFill="1" applyBorder="1" applyAlignment="1" applyProtection="1">
      <alignment horizontal="right" vertical="center"/>
      <protection locked="0"/>
    </xf>
    <xf numFmtId="0" fontId="6" fillId="0" borderId="16" xfId="1" quotePrefix="1" applyNumberFormat="1" applyFont="1" applyFill="1" applyBorder="1" applyAlignment="1" applyProtection="1">
      <alignment horizontal="right" vertical="center"/>
      <protection locked="0"/>
    </xf>
    <xf numFmtId="0" fontId="18" fillId="4" borderId="4" xfId="0" applyFont="1" applyFill="1" applyBorder="1" applyAlignment="1" applyProtection="1">
      <alignment vertical="center"/>
      <protection locked="0"/>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7"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16" fillId="4" borderId="3" xfId="5" applyFont="1" applyFill="1" applyBorder="1" applyAlignment="1" applyProtection="1">
      <alignment horizontal="left" vertical="center" wrapText="1"/>
      <protection locked="0"/>
    </xf>
    <xf numFmtId="0" fontId="16" fillId="4" borderId="4" xfId="5" applyFont="1" applyFill="1" applyBorder="1" applyAlignment="1" applyProtection="1">
      <alignment horizontal="left" vertical="center" wrapText="1"/>
      <protection locked="0"/>
    </xf>
    <xf numFmtId="0" fontId="18" fillId="4" borderId="0" xfId="0" applyFont="1" applyFill="1" applyBorder="1" applyAlignment="1" applyProtection="1">
      <alignment vertical="center"/>
      <protection locked="0"/>
    </xf>
    <xf numFmtId="0" fontId="7" fillId="0" borderId="39"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44" fontId="7" fillId="0" borderId="12" xfId="1" applyFont="1" applyFill="1" applyBorder="1" applyAlignment="1" applyProtection="1">
      <alignment horizontal="right" vertical="center"/>
      <protection locked="0"/>
    </xf>
    <xf numFmtId="44" fontId="7" fillId="0" borderId="20" xfId="1" applyFont="1" applyFill="1" applyBorder="1" applyAlignment="1" applyProtection="1">
      <alignment horizontal="right" vertical="center"/>
      <protection locked="0"/>
    </xf>
  </cellXfs>
  <cellStyles count="6">
    <cellStyle name="Currency" xfId="1" builtinId="4"/>
    <cellStyle name="Hyperlink" xfId="5" builtinId="8"/>
    <cellStyle name="Normal" xfId="0" builtinId="0"/>
    <cellStyle name="Normal 2" xfId="2" xr:uid="{00000000-0005-0000-0000-000003000000}"/>
    <cellStyle name="Percent" xfId="4" builtinId="5"/>
    <cellStyle name="Percent 2" xfId="3" xr:uid="{00000000-0005-0000-0000-000005000000}"/>
  </cellStyles>
  <dxfs count="102">
    <dxf>
      <font>
        <strike/>
      </font>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strike/>
      </font>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247649</xdr:colOff>
      <xdr:row>0</xdr:row>
      <xdr:rowOff>66675</xdr:rowOff>
    </xdr:from>
    <xdr:to>
      <xdr:col>1</xdr:col>
      <xdr:colOff>1047749</xdr:colOff>
      <xdr:row>0</xdr:row>
      <xdr:rowOff>485775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247649" y="66675"/>
          <a:ext cx="2295525" cy="419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Example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showGridLines="0" tabSelected="1" workbookViewId="0">
      <selection activeCell="B1" sqref="B1:C1"/>
    </sheetView>
  </sheetViews>
  <sheetFormatPr defaultColWidth="19.5546875" defaultRowHeight="15.6" x14ac:dyDescent="0.25"/>
  <cols>
    <col min="1" max="1" width="2.6640625" style="1" customWidth="1"/>
    <col min="2" max="2" width="24.44140625" style="43" customWidth="1"/>
    <col min="3" max="3" width="101.44140625" style="19" customWidth="1"/>
    <col min="4" max="4" width="5.33203125" style="19" customWidth="1"/>
    <col min="5" max="5" width="95.88671875" style="206" customWidth="1"/>
    <col min="6" max="8" width="19.5546875" style="68"/>
    <col min="9" max="16384" width="19.5546875" style="3"/>
  </cols>
  <sheetData>
    <row r="1" spans="1:10" s="1" customFormat="1" ht="160.5" customHeight="1" x14ac:dyDescent="0.25">
      <c r="B1" s="263" t="s">
        <v>200</v>
      </c>
      <c r="C1" s="264"/>
      <c r="D1" s="67"/>
      <c r="E1" s="67"/>
      <c r="F1" s="67"/>
      <c r="G1" s="67"/>
      <c r="H1" s="67"/>
    </row>
    <row r="2" spans="1:10" s="1" customFormat="1" ht="8.25" customHeight="1" x14ac:dyDescent="0.25">
      <c r="B2" s="132"/>
      <c r="C2" s="132"/>
      <c r="D2" s="67"/>
      <c r="E2" s="67"/>
      <c r="F2" s="67"/>
      <c r="G2" s="67"/>
      <c r="H2" s="67"/>
    </row>
    <row r="3" spans="1:10" s="137" customFormat="1" ht="27" customHeight="1" thickBot="1" x14ac:dyDescent="0.3">
      <c r="A3" s="133"/>
      <c r="B3" s="134" t="s">
        <v>171</v>
      </c>
      <c r="C3" s="135"/>
      <c r="D3" s="136"/>
      <c r="E3" s="136"/>
      <c r="F3" s="9"/>
      <c r="G3" s="9"/>
      <c r="H3" s="9"/>
    </row>
    <row r="4" spans="1:10" ht="173.4" thickTop="1" x14ac:dyDescent="0.25">
      <c r="B4" s="127" t="s">
        <v>0</v>
      </c>
      <c r="C4" s="128" t="s">
        <v>178</v>
      </c>
    </row>
    <row r="5" spans="1:10" ht="39" customHeight="1" x14ac:dyDescent="0.25">
      <c r="B5" s="65" t="s">
        <v>1</v>
      </c>
      <c r="C5" s="211" t="s">
        <v>194</v>
      </c>
    </row>
    <row r="6" spans="1:10" ht="92.25" customHeight="1" x14ac:dyDescent="0.25">
      <c r="B6" s="22" t="s">
        <v>2</v>
      </c>
      <c r="C6" s="23" t="s">
        <v>179</v>
      </c>
      <c r="E6" s="207"/>
    </row>
    <row r="7" spans="1:10" ht="68.25" customHeight="1" x14ac:dyDescent="0.25">
      <c r="B7" s="22"/>
      <c r="C7" s="23" t="s">
        <v>174</v>
      </c>
      <c r="E7" s="207"/>
    </row>
    <row r="8" spans="1:10" ht="91.5" customHeight="1" x14ac:dyDescent="0.25">
      <c r="B8" s="24"/>
      <c r="C8" s="25" t="s">
        <v>162</v>
      </c>
    </row>
    <row r="9" spans="1:10" ht="113.25" customHeight="1" x14ac:dyDescent="0.25">
      <c r="B9" s="66" t="s">
        <v>3</v>
      </c>
      <c r="C9" s="26" t="s">
        <v>190</v>
      </c>
    </row>
    <row r="10" spans="1:10" ht="72" customHeight="1" x14ac:dyDescent="0.25">
      <c r="B10" s="22"/>
      <c r="C10" s="63" t="s">
        <v>175</v>
      </c>
    </row>
    <row r="11" spans="1:10" ht="145.5" customHeight="1" x14ac:dyDescent="0.25">
      <c r="B11" s="24"/>
      <c r="C11" s="27" t="s">
        <v>176</v>
      </c>
    </row>
    <row r="12" spans="1:10" ht="64.5" customHeight="1" x14ac:dyDescent="0.25">
      <c r="B12" s="28" t="s">
        <v>4</v>
      </c>
      <c r="C12" s="26" t="s">
        <v>180</v>
      </c>
    </row>
    <row r="13" spans="1:10" ht="42" customHeight="1" x14ac:dyDescent="0.25">
      <c r="B13" s="30"/>
      <c r="C13" s="63" t="s">
        <v>5</v>
      </c>
      <c r="D13" s="1"/>
    </row>
    <row r="14" spans="1:10" s="4" customFormat="1" ht="108.75" customHeight="1" x14ac:dyDescent="0.25">
      <c r="A14" s="1"/>
      <c r="B14" s="28" t="s">
        <v>188</v>
      </c>
      <c r="C14" s="26" t="s">
        <v>189</v>
      </c>
      <c r="D14" s="19"/>
      <c r="E14" s="206"/>
      <c r="F14" s="68"/>
      <c r="G14" s="68"/>
      <c r="H14" s="68"/>
      <c r="I14" s="3"/>
      <c r="J14" s="3"/>
    </row>
    <row r="15" spans="1:10" ht="83.25" customHeight="1" x14ac:dyDescent="0.3">
      <c r="B15" s="22"/>
      <c r="C15" s="63" t="s">
        <v>191</v>
      </c>
      <c r="D15" s="20"/>
      <c r="E15" s="212"/>
    </row>
    <row r="16" spans="1:10" ht="42.75" customHeight="1" x14ac:dyDescent="0.3">
      <c r="B16" s="22"/>
      <c r="C16" s="27" t="s">
        <v>192</v>
      </c>
      <c r="D16" s="20"/>
      <c r="E16" s="212"/>
    </row>
    <row r="17" spans="2:5" ht="48.75" customHeight="1" x14ac:dyDescent="0.25">
      <c r="B17" s="28" t="s">
        <v>6</v>
      </c>
      <c r="C17" s="27" t="s">
        <v>7</v>
      </c>
    </row>
    <row r="18" spans="2:5" ht="52.5" customHeight="1" x14ac:dyDescent="0.25">
      <c r="B18" s="28" t="s">
        <v>8</v>
      </c>
      <c r="C18" s="26" t="s">
        <v>177</v>
      </c>
    </row>
    <row r="19" spans="2:5" ht="99" customHeight="1" x14ac:dyDescent="0.25">
      <c r="B19" s="22"/>
      <c r="C19" s="63" t="s">
        <v>195</v>
      </c>
    </row>
    <row r="20" spans="2:5" ht="53.25" customHeight="1" thickBot="1" x14ac:dyDescent="0.3">
      <c r="B20" s="31"/>
      <c r="C20" s="32" t="s">
        <v>197</v>
      </c>
    </row>
    <row r="21" spans="2:5" ht="16.5" customHeight="1" thickTop="1" thickBot="1" x14ac:dyDescent="0.3">
      <c r="B21" s="33"/>
      <c r="C21" s="34"/>
    </row>
    <row r="22" spans="2:5" ht="90.75" customHeight="1" thickTop="1" thickBot="1" x14ac:dyDescent="0.3">
      <c r="B22" s="35" t="s">
        <v>9</v>
      </c>
      <c r="C22" s="36" t="s">
        <v>181</v>
      </c>
    </row>
    <row r="23" spans="2:5" ht="87" customHeight="1" thickTop="1" x14ac:dyDescent="0.25">
      <c r="B23" s="37" t="s">
        <v>10</v>
      </c>
      <c r="C23" s="27" t="s">
        <v>196</v>
      </c>
    </row>
    <row r="24" spans="2:5" ht="43.5" customHeight="1" x14ac:dyDescent="0.25">
      <c r="B24" s="28" t="s">
        <v>11</v>
      </c>
      <c r="C24" s="26" t="s">
        <v>12</v>
      </c>
    </row>
    <row r="25" spans="2:5" ht="92.25" customHeight="1" x14ac:dyDescent="0.25">
      <c r="B25" s="28" t="s">
        <v>13</v>
      </c>
      <c r="C25" s="26" t="s">
        <v>172</v>
      </c>
    </row>
    <row r="26" spans="2:5" ht="36" customHeight="1" x14ac:dyDescent="0.25">
      <c r="B26" s="30"/>
      <c r="C26" s="63" t="s">
        <v>182</v>
      </c>
    </row>
    <row r="27" spans="2:5" ht="68.25" customHeight="1" x14ac:dyDescent="0.25">
      <c r="B27" s="22"/>
      <c r="C27" s="63" t="s">
        <v>14</v>
      </c>
    </row>
    <row r="28" spans="2:5" ht="101.25" customHeight="1" x14ac:dyDescent="0.25">
      <c r="B28" s="24"/>
      <c r="C28" s="27" t="s">
        <v>15</v>
      </c>
      <c r="E28" s="42"/>
    </row>
    <row r="29" spans="2:5" ht="36" customHeight="1" x14ac:dyDescent="0.25">
      <c r="B29" s="28" t="s">
        <v>16</v>
      </c>
      <c r="C29" s="26" t="s">
        <v>168</v>
      </c>
    </row>
    <row r="30" spans="2:5" ht="37.5" customHeight="1" x14ac:dyDescent="0.25">
      <c r="B30" s="37"/>
      <c r="C30" s="27" t="s">
        <v>198</v>
      </c>
    </row>
    <row r="31" spans="2:5" ht="97.5" customHeight="1" x14ac:dyDescent="0.25">
      <c r="B31" s="40" t="s">
        <v>17</v>
      </c>
      <c r="C31" s="213" t="s">
        <v>193</v>
      </c>
    </row>
    <row r="32" spans="2:5" ht="102.75" customHeight="1" thickBot="1" x14ac:dyDescent="0.3">
      <c r="B32" s="38" t="s">
        <v>18</v>
      </c>
      <c r="C32" s="39" t="s">
        <v>169</v>
      </c>
    </row>
    <row r="33" spans="2:3" ht="19.5" customHeight="1" thickTop="1" thickBot="1" x14ac:dyDescent="0.3">
      <c r="B33" s="41"/>
      <c r="C33" s="42"/>
    </row>
    <row r="34" spans="2:3" ht="123.75" customHeight="1" thickTop="1" x14ac:dyDescent="0.25">
      <c r="B34" s="129" t="s">
        <v>19</v>
      </c>
      <c r="C34" s="130" t="s">
        <v>170</v>
      </c>
    </row>
    <row r="35" spans="2:3" ht="81.75" customHeight="1" x14ac:dyDescent="0.25">
      <c r="B35" s="22"/>
      <c r="C35" s="23" t="s">
        <v>183</v>
      </c>
    </row>
    <row r="36" spans="2:3" ht="79.5" customHeight="1" thickBot="1" x14ac:dyDescent="0.3">
      <c r="B36" s="31"/>
      <c r="C36" s="131" t="s">
        <v>184</v>
      </c>
    </row>
    <row r="37" spans="2:3" ht="16.2" thickTop="1" x14ac:dyDescent="0.25"/>
  </sheetData>
  <customSheetViews>
    <customSheetView guid="{0C60EA6F-DEC9-4CBC-9A67-BB470464DF0D}" showGridLines="0" topLeftCell="A31">
      <selection activeCell="D41" sqref="D41"/>
      <pageMargins left="0" right="0" top="0" bottom="0" header="0" footer="0"/>
      <pageSetup orientation="portrait" r:id="rId1"/>
    </customSheetView>
    <customSheetView guid="{DFC9F918-1CC2-4618-8BB2-F5E7641E067B}" showGridLines="0" topLeftCell="A31">
      <selection activeCell="D41" sqref="D41"/>
      <pageMargins left="0" right="0" top="0" bottom="0" header="0" footer="0"/>
      <pageSetup orientation="portrait" r:id="rId2"/>
    </customSheetView>
  </customSheetViews>
  <mergeCells count="1">
    <mergeCell ref="B1:C1"/>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34"/>
  <sheetViews>
    <sheetView zoomScaleNormal="100" workbookViewId="0">
      <pane ySplit="3" topLeftCell="A4" activePane="bottomLeft" state="frozen"/>
      <selection pane="bottomLeft"/>
    </sheetView>
  </sheetViews>
  <sheetFormatPr defaultColWidth="9.33203125" defaultRowHeight="13.8" x14ac:dyDescent="0.25"/>
  <cols>
    <col min="1" max="1" width="22.44140625" style="9" customWidth="1"/>
    <col min="2" max="2" width="38.5546875" style="9" customWidth="1"/>
    <col min="3" max="5" width="10.44140625" style="62" customWidth="1"/>
    <col min="6" max="6" width="8" style="119" customWidth="1"/>
    <col min="7" max="7" width="12.33203125" style="46" customWidth="1"/>
    <col min="8" max="10" width="12.6640625" style="46" customWidth="1"/>
    <col min="11" max="11" width="15.109375" style="46" customWidth="1"/>
    <col min="12" max="12" width="28.109375" style="10" customWidth="1"/>
    <col min="13" max="13" width="9.33203125" style="11"/>
    <col min="14" max="14" width="12.88671875" style="11" customWidth="1"/>
    <col min="15" max="15" width="9.33203125" style="11" hidden="1" customWidth="1"/>
    <col min="16" max="26" width="11" style="11" hidden="1" customWidth="1"/>
    <col min="27" max="27" width="12.6640625" style="11" hidden="1" customWidth="1"/>
    <col min="28" max="16384" width="9.33203125" style="11"/>
  </cols>
  <sheetData>
    <row r="1" spans="1:27" ht="44.25" customHeight="1" thickBot="1" x14ac:dyDescent="0.3"/>
    <row r="2" spans="1:27" s="6" customFormat="1" ht="18" customHeight="1" x14ac:dyDescent="0.25">
      <c r="A2" s="109" t="s">
        <v>20</v>
      </c>
      <c r="B2" s="47" t="s">
        <v>163</v>
      </c>
      <c r="C2" s="48"/>
      <c r="D2" s="48"/>
      <c r="E2" s="48"/>
      <c r="F2" s="115"/>
      <c r="G2" s="48"/>
      <c r="H2" s="49">
        <v>44621</v>
      </c>
      <c r="I2" s="49">
        <v>44986</v>
      </c>
      <c r="J2" s="49">
        <v>45352</v>
      </c>
      <c r="K2" s="107" t="s">
        <v>21</v>
      </c>
      <c r="O2" s="166" t="s">
        <v>22</v>
      </c>
      <c r="P2" s="167"/>
      <c r="Q2" s="167"/>
      <c r="R2" s="167"/>
      <c r="S2" s="167"/>
      <c r="T2" s="167"/>
      <c r="U2" s="167"/>
      <c r="V2" s="167"/>
      <c r="W2" s="167"/>
      <c r="X2" s="167"/>
      <c r="Y2" s="167"/>
      <c r="Z2" s="294" t="s">
        <v>23</v>
      </c>
      <c r="AA2" s="294" t="s">
        <v>24</v>
      </c>
    </row>
    <row r="3" spans="1:27" s="6" customFormat="1" ht="14.25" customHeight="1" thickBot="1" x14ac:dyDescent="0.3">
      <c r="A3" s="110" t="s">
        <v>25</v>
      </c>
      <c r="B3" s="44" t="s">
        <v>26</v>
      </c>
      <c r="C3" s="163" t="s">
        <v>27</v>
      </c>
      <c r="D3" s="163" t="s">
        <v>28</v>
      </c>
      <c r="E3" s="163" t="s">
        <v>29</v>
      </c>
      <c r="F3" s="116" t="s">
        <v>30</v>
      </c>
      <c r="G3" s="7" t="s">
        <v>31</v>
      </c>
      <c r="H3" s="45" t="s">
        <v>32</v>
      </c>
      <c r="I3" s="45" t="s">
        <v>33</v>
      </c>
      <c r="J3" s="8" t="s">
        <v>34</v>
      </c>
      <c r="K3" s="95">
        <f>K197</f>
        <v>223553</v>
      </c>
      <c r="L3" s="5" t="s">
        <v>35</v>
      </c>
      <c r="O3" s="168" t="s">
        <v>36</v>
      </c>
      <c r="P3" s="169"/>
      <c r="Q3" s="169"/>
      <c r="R3" s="169"/>
      <c r="S3" s="169"/>
      <c r="T3" s="169"/>
      <c r="U3" s="169"/>
      <c r="V3" s="169"/>
      <c r="W3" s="169"/>
      <c r="X3" s="169"/>
      <c r="Y3" s="169"/>
      <c r="Z3" s="295"/>
      <c r="AA3" s="295"/>
    </row>
    <row r="4" spans="1:27" s="64" customFormat="1" ht="120.75" customHeight="1" thickBot="1" x14ac:dyDescent="0.3">
      <c r="A4" s="296" t="s">
        <v>199</v>
      </c>
      <c r="B4" s="297"/>
      <c r="C4" s="297"/>
      <c r="D4" s="297"/>
      <c r="E4" s="297"/>
      <c r="F4" s="297"/>
      <c r="G4" s="297"/>
      <c r="H4" s="297"/>
      <c r="I4" s="297"/>
      <c r="J4" s="297"/>
      <c r="K4" s="298"/>
      <c r="L4" s="2"/>
      <c r="O4" s="170" t="s">
        <v>37</v>
      </c>
      <c r="P4" s="171"/>
      <c r="Q4" s="171"/>
      <c r="R4" s="171"/>
      <c r="S4" s="171"/>
      <c r="T4" s="171"/>
      <c r="U4" s="171"/>
      <c r="V4" s="171"/>
      <c r="W4" s="171"/>
      <c r="X4" s="171"/>
      <c r="Y4" s="171"/>
      <c r="Z4" s="172"/>
      <c r="AA4" s="172"/>
    </row>
    <row r="5" spans="1:27" s="13" customFormat="1" ht="21.6" customHeight="1" x14ac:dyDescent="0.25">
      <c r="A5" s="299" t="s">
        <v>38</v>
      </c>
      <c r="B5" s="300"/>
      <c r="C5" s="70"/>
      <c r="D5" s="70"/>
      <c r="E5" s="70"/>
      <c r="F5" s="70"/>
      <c r="G5" s="70"/>
      <c r="H5" s="71"/>
      <c r="I5" s="72"/>
      <c r="J5" s="72"/>
      <c r="K5" s="92"/>
      <c r="L5" s="12"/>
      <c r="O5" s="173"/>
      <c r="P5" s="174"/>
      <c r="Q5" s="174"/>
      <c r="R5" s="174"/>
      <c r="S5" s="174"/>
      <c r="T5" s="174"/>
      <c r="U5" s="174"/>
      <c r="V5" s="174"/>
      <c r="W5" s="174"/>
      <c r="X5" s="174"/>
      <c r="Y5" s="174"/>
      <c r="Z5" s="175"/>
      <c r="AA5" s="174"/>
    </row>
    <row r="6" spans="1:27" x14ac:dyDescent="0.25">
      <c r="A6" s="301" t="s">
        <v>39</v>
      </c>
      <c r="B6" s="301"/>
      <c r="C6" s="237"/>
      <c r="D6" s="237"/>
      <c r="E6" s="237"/>
      <c r="F6" s="238"/>
      <c r="G6" s="237"/>
      <c r="H6" s="80"/>
      <c r="I6" s="80"/>
      <c r="J6" s="80"/>
      <c r="K6" s="91"/>
      <c r="P6" s="51"/>
      <c r="Q6" s="51"/>
      <c r="R6" s="51"/>
      <c r="S6" s="51"/>
      <c r="T6" s="51"/>
      <c r="U6" s="51"/>
      <c r="V6" s="51"/>
      <c r="W6" s="51"/>
      <c r="X6" s="51"/>
      <c r="Y6" s="51"/>
      <c r="Z6" s="52"/>
      <c r="AA6" s="51"/>
    </row>
    <row r="7" spans="1:27" ht="51.75" customHeight="1" x14ac:dyDescent="0.25">
      <c r="A7" s="108" t="s">
        <v>164</v>
      </c>
      <c r="B7" s="176" t="s">
        <v>40</v>
      </c>
      <c r="C7" s="177">
        <v>5.5550000000000002E-2</v>
      </c>
      <c r="D7" s="14"/>
      <c r="E7" s="14"/>
      <c r="F7" s="14" t="s">
        <v>41</v>
      </c>
      <c r="G7" s="53">
        <v>88024.320000000007</v>
      </c>
      <c r="H7" s="81">
        <f>C7*G7</f>
        <v>4889.7509760000003</v>
      </c>
      <c r="I7" s="81">
        <f>D7*G7</f>
        <v>0</v>
      </c>
      <c r="J7" s="81">
        <f>G7*E7</f>
        <v>0</v>
      </c>
      <c r="K7" s="86">
        <f t="shared" ref="K7:K18" si="0">SUM(H7,I7,J7)</f>
        <v>4889.7509760000003</v>
      </c>
      <c r="O7" s="178"/>
      <c r="P7" s="179"/>
      <c r="Q7" s="179"/>
      <c r="R7" s="179"/>
      <c r="S7" s="179"/>
      <c r="T7" s="179"/>
      <c r="U7" s="179"/>
      <c r="V7" s="179"/>
      <c r="W7" s="179"/>
      <c r="X7" s="179"/>
      <c r="Y7" s="179"/>
      <c r="Z7" s="180">
        <f t="shared" ref="Z7:Z44" si="1">SUM(P7:Y7)</f>
        <v>0</v>
      </c>
      <c r="AA7" s="179">
        <f t="shared" ref="AA7:AA45" si="2">K7-Z7</f>
        <v>4889.7509760000003</v>
      </c>
    </row>
    <row r="8" spans="1:27" ht="74.25" customHeight="1" x14ac:dyDescent="0.25">
      <c r="A8" s="108" t="s">
        <v>164</v>
      </c>
      <c r="B8" s="176" t="s">
        <v>42</v>
      </c>
      <c r="C8" s="14"/>
      <c r="D8" s="14">
        <v>5.5550000000000002E-2</v>
      </c>
      <c r="E8" s="14"/>
      <c r="F8" s="14" t="s">
        <v>41</v>
      </c>
      <c r="G8" s="53">
        <v>91105.17</v>
      </c>
      <c r="H8" s="69">
        <f t="shared" ref="H8:H15" si="3">C8*G8</f>
        <v>0</v>
      </c>
      <c r="I8" s="69">
        <f t="shared" ref="I8:I18" si="4">D8*G8</f>
        <v>5060.8921934999998</v>
      </c>
      <c r="J8" s="69">
        <f t="shared" ref="J8:J15" si="5">G8*E8</f>
        <v>0</v>
      </c>
      <c r="K8" s="86">
        <f t="shared" si="0"/>
        <v>5060.8921934999998</v>
      </c>
      <c r="O8" s="173"/>
      <c r="P8" s="174"/>
      <c r="Q8" s="174"/>
      <c r="R8" s="174"/>
      <c r="S8" s="174"/>
      <c r="T8" s="174"/>
      <c r="U8" s="174"/>
      <c r="V8" s="174"/>
      <c r="W8" s="174"/>
      <c r="X8" s="174"/>
      <c r="Y8" s="174"/>
      <c r="Z8" s="180">
        <f t="shared" si="1"/>
        <v>0</v>
      </c>
      <c r="AA8" s="179">
        <f t="shared" si="2"/>
        <v>5060.8921934999998</v>
      </c>
    </row>
    <row r="9" spans="1:27" ht="74.25" customHeight="1" x14ac:dyDescent="0.25">
      <c r="A9" s="108" t="s">
        <v>164</v>
      </c>
      <c r="B9" s="176" t="s">
        <v>43</v>
      </c>
      <c r="C9" s="14"/>
      <c r="D9" s="14"/>
      <c r="E9" s="76">
        <v>5.5550000000000002E-2</v>
      </c>
      <c r="F9" s="76" t="s">
        <v>41</v>
      </c>
      <c r="G9" s="77">
        <v>94293.85</v>
      </c>
      <c r="H9" s="69">
        <f t="shared" si="3"/>
        <v>0</v>
      </c>
      <c r="I9" s="69">
        <f t="shared" si="4"/>
        <v>0</v>
      </c>
      <c r="J9" s="69">
        <f t="shared" si="5"/>
        <v>5238.0233675000009</v>
      </c>
      <c r="K9" s="86">
        <f t="shared" si="0"/>
        <v>5238.0233675000009</v>
      </c>
      <c r="O9" s="173"/>
      <c r="P9" s="174"/>
      <c r="Q9" s="174"/>
      <c r="R9" s="174"/>
      <c r="S9" s="174"/>
      <c r="T9" s="174"/>
      <c r="U9" s="174"/>
      <c r="V9" s="174"/>
      <c r="W9" s="174"/>
      <c r="X9" s="174"/>
      <c r="Y9" s="174"/>
      <c r="Z9" s="180">
        <f t="shared" si="1"/>
        <v>0</v>
      </c>
      <c r="AA9" s="179">
        <f t="shared" si="2"/>
        <v>5238.0233675000009</v>
      </c>
    </row>
    <row r="10" spans="1:27" ht="12.75" hidden="1" customHeight="1" x14ac:dyDescent="0.25">
      <c r="A10" s="108"/>
      <c r="B10" s="29"/>
      <c r="C10" s="14"/>
      <c r="D10" s="14"/>
      <c r="E10" s="14"/>
      <c r="F10" s="14"/>
      <c r="G10" s="53"/>
      <c r="H10" s="69">
        <f t="shared" si="3"/>
        <v>0</v>
      </c>
      <c r="I10" s="69">
        <f t="shared" si="4"/>
        <v>0</v>
      </c>
      <c r="J10" s="69">
        <f t="shared" si="5"/>
        <v>0</v>
      </c>
      <c r="K10" s="86">
        <f t="shared" si="0"/>
        <v>0</v>
      </c>
      <c r="O10" s="173"/>
      <c r="P10" s="174"/>
      <c r="Q10" s="174"/>
      <c r="R10" s="174"/>
      <c r="S10" s="174"/>
      <c r="T10" s="174"/>
      <c r="U10" s="174"/>
      <c r="V10" s="174"/>
      <c r="W10" s="174"/>
      <c r="X10" s="174"/>
      <c r="Y10" s="174"/>
      <c r="Z10" s="180">
        <f t="shared" si="1"/>
        <v>0</v>
      </c>
      <c r="AA10" s="179">
        <f t="shared" si="2"/>
        <v>0</v>
      </c>
    </row>
    <row r="11" spans="1:27" ht="12.75" hidden="1" customHeight="1" x14ac:dyDescent="0.25">
      <c r="A11" s="108"/>
      <c r="B11" s="29"/>
      <c r="C11" s="14"/>
      <c r="D11" s="14"/>
      <c r="E11" s="14"/>
      <c r="F11" s="14"/>
      <c r="G11" s="53"/>
      <c r="H11" s="69">
        <f t="shared" si="3"/>
        <v>0</v>
      </c>
      <c r="I11" s="69">
        <f t="shared" si="4"/>
        <v>0</v>
      </c>
      <c r="J11" s="69">
        <f t="shared" si="5"/>
        <v>0</v>
      </c>
      <c r="K11" s="86">
        <f t="shared" si="0"/>
        <v>0</v>
      </c>
      <c r="O11" s="178"/>
      <c r="P11" s="179"/>
      <c r="Q11" s="179"/>
      <c r="R11" s="179"/>
      <c r="S11" s="179"/>
      <c r="T11" s="179"/>
      <c r="U11" s="179"/>
      <c r="V11" s="179"/>
      <c r="W11" s="179"/>
      <c r="X11" s="179"/>
      <c r="Y11" s="179"/>
      <c r="Z11" s="180">
        <f t="shared" si="1"/>
        <v>0</v>
      </c>
      <c r="AA11" s="179">
        <f t="shared" si="2"/>
        <v>0</v>
      </c>
    </row>
    <row r="12" spans="1:27" ht="12.75" hidden="1" customHeight="1" x14ac:dyDescent="0.25">
      <c r="A12" s="108"/>
      <c r="B12" s="29"/>
      <c r="C12" s="14"/>
      <c r="D12" s="14"/>
      <c r="E12" s="14"/>
      <c r="F12" s="14"/>
      <c r="G12" s="53"/>
      <c r="H12" s="69">
        <f>C12*G12</f>
        <v>0</v>
      </c>
      <c r="I12" s="69">
        <f>D12*G12</f>
        <v>0</v>
      </c>
      <c r="J12" s="69">
        <f t="shared" si="5"/>
        <v>0</v>
      </c>
      <c r="K12" s="86">
        <f t="shared" si="0"/>
        <v>0</v>
      </c>
      <c r="O12" s="173"/>
      <c r="P12" s="174"/>
      <c r="Q12" s="174"/>
      <c r="R12" s="174"/>
      <c r="S12" s="174"/>
      <c r="T12" s="174"/>
      <c r="U12" s="174"/>
      <c r="V12" s="174"/>
      <c r="W12" s="174"/>
      <c r="X12" s="174"/>
      <c r="Y12" s="174"/>
      <c r="Z12" s="180">
        <f t="shared" si="1"/>
        <v>0</v>
      </c>
      <c r="AA12" s="179">
        <f t="shared" si="2"/>
        <v>0</v>
      </c>
    </row>
    <row r="13" spans="1:27" ht="12.75" hidden="1" customHeight="1" x14ac:dyDescent="0.25">
      <c r="A13" s="108"/>
      <c r="B13" s="29"/>
      <c r="C13" s="14"/>
      <c r="D13" s="14"/>
      <c r="E13" s="14"/>
      <c r="F13" s="14"/>
      <c r="G13" s="53"/>
      <c r="H13" s="69">
        <f>C13*G13</f>
        <v>0</v>
      </c>
      <c r="I13" s="69">
        <f>D13*G13</f>
        <v>0</v>
      </c>
      <c r="J13" s="69">
        <f t="shared" si="5"/>
        <v>0</v>
      </c>
      <c r="K13" s="86">
        <f t="shared" si="0"/>
        <v>0</v>
      </c>
      <c r="O13" s="173"/>
      <c r="P13" s="174"/>
      <c r="Q13" s="174"/>
      <c r="R13" s="174"/>
      <c r="S13" s="174"/>
      <c r="T13" s="174"/>
      <c r="U13" s="174"/>
      <c r="V13" s="174"/>
      <c r="W13" s="174"/>
      <c r="X13" s="174"/>
      <c r="Y13" s="174"/>
      <c r="Z13" s="180">
        <f t="shared" si="1"/>
        <v>0</v>
      </c>
      <c r="AA13" s="179">
        <f t="shared" si="2"/>
        <v>0</v>
      </c>
    </row>
    <row r="14" spans="1:27" ht="12.75" hidden="1" customHeight="1" x14ac:dyDescent="0.25">
      <c r="A14" s="108"/>
      <c r="B14" s="29"/>
      <c r="C14" s="14"/>
      <c r="D14" s="14"/>
      <c r="E14" s="14"/>
      <c r="F14" s="14"/>
      <c r="G14" s="53"/>
      <c r="H14" s="69">
        <f>C14*G14</f>
        <v>0</v>
      </c>
      <c r="I14" s="69">
        <f>D14*G14</f>
        <v>0</v>
      </c>
      <c r="J14" s="69">
        <f t="shared" si="5"/>
        <v>0</v>
      </c>
      <c r="K14" s="86">
        <f t="shared" si="0"/>
        <v>0</v>
      </c>
      <c r="O14" s="173"/>
      <c r="P14" s="174"/>
      <c r="Q14" s="174"/>
      <c r="R14" s="174"/>
      <c r="S14" s="174"/>
      <c r="T14" s="174"/>
      <c r="U14" s="174"/>
      <c r="V14" s="174"/>
      <c r="W14" s="174"/>
      <c r="X14" s="174"/>
      <c r="Y14" s="174"/>
      <c r="Z14" s="180">
        <f t="shared" si="1"/>
        <v>0</v>
      </c>
      <c r="AA14" s="179">
        <f t="shared" si="2"/>
        <v>0</v>
      </c>
    </row>
    <row r="15" spans="1:27" ht="12.75" hidden="1" customHeight="1" x14ac:dyDescent="0.25">
      <c r="A15" s="108"/>
      <c r="B15" s="29"/>
      <c r="C15" s="14"/>
      <c r="D15" s="14"/>
      <c r="E15" s="14"/>
      <c r="F15" s="14"/>
      <c r="G15" s="53"/>
      <c r="H15" s="69">
        <f t="shared" si="3"/>
        <v>0</v>
      </c>
      <c r="I15" s="69">
        <f t="shared" si="4"/>
        <v>0</v>
      </c>
      <c r="J15" s="69">
        <f t="shared" si="5"/>
        <v>0</v>
      </c>
      <c r="K15" s="86">
        <f t="shared" si="0"/>
        <v>0</v>
      </c>
      <c r="O15" s="178"/>
      <c r="P15" s="179"/>
      <c r="Q15" s="179"/>
      <c r="R15" s="179"/>
      <c r="S15" s="179"/>
      <c r="T15" s="179"/>
      <c r="U15" s="179"/>
      <c r="V15" s="179"/>
      <c r="W15" s="179"/>
      <c r="X15" s="179"/>
      <c r="Y15" s="179"/>
      <c r="Z15" s="180">
        <f t="shared" si="1"/>
        <v>0</v>
      </c>
      <c r="AA15" s="179">
        <f t="shared" si="2"/>
        <v>0</v>
      </c>
    </row>
    <row r="16" spans="1:27" ht="12.75" hidden="1" customHeight="1" x14ac:dyDescent="0.25">
      <c r="A16" s="108"/>
      <c r="B16" s="29"/>
      <c r="C16" s="14"/>
      <c r="D16" s="14"/>
      <c r="E16" s="14"/>
      <c r="F16" s="14"/>
      <c r="G16" s="53"/>
      <c r="H16" s="69">
        <f>C16*G16</f>
        <v>0</v>
      </c>
      <c r="I16" s="69">
        <f t="shared" si="4"/>
        <v>0</v>
      </c>
      <c r="J16" s="69">
        <f>G16*E16</f>
        <v>0</v>
      </c>
      <c r="K16" s="86">
        <f t="shared" si="0"/>
        <v>0</v>
      </c>
      <c r="O16" s="173"/>
      <c r="P16" s="174"/>
      <c r="Q16" s="174"/>
      <c r="R16" s="174"/>
      <c r="S16" s="174"/>
      <c r="T16" s="174"/>
      <c r="U16" s="174"/>
      <c r="V16" s="174"/>
      <c r="W16" s="174"/>
      <c r="X16" s="174"/>
      <c r="Y16" s="174"/>
      <c r="Z16" s="180">
        <f t="shared" si="1"/>
        <v>0</v>
      </c>
      <c r="AA16" s="179">
        <f t="shared" si="2"/>
        <v>0</v>
      </c>
    </row>
    <row r="17" spans="1:27" ht="12.75" hidden="1" customHeight="1" x14ac:dyDescent="0.25">
      <c r="A17" s="108"/>
      <c r="B17" s="29"/>
      <c r="C17" s="14"/>
      <c r="D17" s="14"/>
      <c r="E17" s="14"/>
      <c r="F17" s="14"/>
      <c r="G17" s="53"/>
      <c r="H17" s="69">
        <f>C17*G17</f>
        <v>0</v>
      </c>
      <c r="I17" s="69">
        <f t="shared" si="4"/>
        <v>0</v>
      </c>
      <c r="J17" s="69">
        <f>G17*E17</f>
        <v>0</v>
      </c>
      <c r="K17" s="86">
        <f t="shared" si="0"/>
        <v>0</v>
      </c>
      <c r="O17" s="173"/>
      <c r="P17" s="174"/>
      <c r="Q17" s="174"/>
      <c r="R17" s="174"/>
      <c r="S17" s="174"/>
      <c r="T17" s="174"/>
      <c r="U17" s="174"/>
      <c r="V17" s="174"/>
      <c r="W17" s="174"/>
      <c r="X17" s="174"/>
      <c r="Y17" s="174"/>
      <c r="Z17" s="180">
        <f t="shared" si="1"/>
        <v>0</v>
      </c>
      <c r="AA17" s="179">
        <f t="shared" si="2"/>
        <v>0</v>
      </c>
    </row>
    <row r="18" spans="1:27" ht="12.75" hidden="1" customHeight="1" x14ac:dyDescent="0.25">
      <c r="A18" s="111"/>
      <c r="B18" s="75"/>
      <c r="C18" s="76"/>
      <c r="D18" s="76"/>
      <c r="E18" s="76"/>
      <c r="F18" s="76"/>
      <c r="G18" s="78"/>
      <c r="H18" s="69">
        <f>C18*G18</f>
        <v>0</v>
      </c>
      <c r="I18" s="69">
        <f t="shared" si="4"/>
        <v>0</v>
      </c>
      <c r="J18" s="69">
        <f>G18*E18</f>
        <v>0</v>
      </c>
      <c r="K18" s="87">
        <f t="shared" si="0"/>
        <v>0</v>
      </c>
      <c r="O18" s="173"/>
      <c r="P18" s="174"/>
      <c r="Q18" s="174"/>
      <c r="R18" s="174"/>
      <c r="S18" s="174"/>
      <c r="T18" s="174"/>
      <c r="U18" s="174"/>
      <c r="V18" s="174"/>
      <c r="W18" s="174"/>
      <c r="X18" s="174"/>
      <c r="Y18" s="174"/>
      <c r="Z18" s="180">
        <f t="shared" si="1"/>
        <v>0</v>
      </c>
      <c r="AA18" s="179">
        <f t="shared" si="2"/>
        <v>0</v>
      </c>
    </row>
    <row r="19" spans="1:27" ht="15.75" customHeight="1" x14ac:dyDescent="0.25">
      <c r="A19" s="293" t="s">
        <v>44</v>
      </c>
      <c r="B19" s="293"/>
      <c r="C19" s="293"/>
      <c r="D19" s="293"/>
      <c r="E19" s="237"/>
      <c r="F19" s="238"/>
      <c r="G19" s="237"/>
      <c r="H19" s="79"/>
      <c r="I19" s="79"/>
      <c r="J19" s="80"/>
      <c r="K19" s="80"/>
      <c r="L19" s="193"/>
      <c r="O19" s="173"/>
      <c r="P19" s="181"/>
      <c r="Q19" s="181"/>
      <c r="R19" s="181"/>
      <c r="S19" s="181"/>
      <c r="T19" s="181"/>
      <c r="U19" s="181"/>
      <c r="V19" s="181"/>
      <c r="W19" s="181"/>
      <c r="X19" s="181"/>
      <c r="Y19" s="181"/>
      <c r="Z19" s="180">
        <f t="shared" si="1"/>
        <v>0</v>
      </c>
      <c r="AA19" s="179">
        <f t="shared" si="2"/>
        <v>0</v>
      </c>
    </row>
    <row r="20" spans="1:27" ht="58.5" customHeight="1" x14ac:dyDescent="0.25">
      <c r="A20" s="185" t="s">
        <v>45</v>
      </c>
      <c r="B20" s="182" t="s">
        <v>46</v>
      </c>
      <c r="C20" s="14">
        <v>380</v>
      </c>
      <c r="D20" s="14">
        <v>380</v>
      </c>
      <c r="E20" s="14"/>
      <c r="F20" s="14" t="s">
        <v>47</v>
      </c>
      <c r="G20" s="183">
        <v>31.273</v>
      </c>
      <c r="H20" s="69">
        <f>C20*G20</f>
        <v>11883.74</v>
      </c>
      <c r="I20" s="69">
        <f>D20*G20</f>
        <v>11883.74</v>
      </c>
      <c r="J20" s="69">
        <f>G20*E20</f>
        <v>0</v>
      </c>
      <c r="K20" s="86">
        <f t="shared" ref="K20:K31" si="6">SUM(H20,I20,J20)</f>
        <v>23767.48</v>
      </c>
      <c r="O20" s="184"/>
      <c r="P20" s="174"/>
      <c r="Q20" s="174"/>
      <c r="R20" s="174"/>
      <c r="S20" s="174"/>
      <c r="T20" s="174"/>
      <c r="U20" s="174"/>
      <c r="V20" s="174"/>
      <c r="W20" s="174"/>
      <c r="X20" s="174"/>
      <c r="Y20" s="174"/>
      <c r="Z20" s="180">
        <f t="shared" si="1"/>
        <v>0</v>
      </c>
      <c r="AA20" s="179">
        <f t="shared" si="2"/>
        <v>23767.48</v>
      </c>
    </row>
    <row r="21" spans="1:27" ht="76.5" customHeight="1" x14ac:dyDescent="0.25">
      <c r="A21" s="185" t="s">
        <v>48</v>
      </c>
      <c r="B21" s="182" t="s">
        <v>49</v>
      </c>
      <c r="C21" s="76"/>
      <c r="D21" s="76">
        <v>280</v>
      </c>
      <c r="E21" s="76">
        <v>280</v>
      </c>
      <c r="F21" s="76" t="s">
        <v>47</v>
      </c>
      <c r="G21" s="186">
        <v>32.124000000000002</v>
      </c>
      <c r="H21" s="69">
        <f t="shared" ref="H21:H31" si="7">C21*G21</f>
        <v>0</v>
      </c>
      <c r="I21" s="69">
        <f t="shared" ref="I21:I31" si="8">D21*G21</f>
        <v>8994.7200000000012</v>
      </c>
      <c r="J21" s="69">
        <f t="shared" ref="J21:J31" si="9">G21*E21</f>
        <v>8994.7200000000012</v>
      </c>
      <c r="K21" s="86">
        <f t="shared" si="6"/>
        <v>17989.440000000002</v>
      </c>
      <c r="O21" s="173"/>
      <c r="P21" s="174"/>
      <c r="Q21" s="174"/>
      <c r="R21" s="174"/>
      <c r="S21" s="174"/>
      <c r="T21" s="174"/>
      <c r="U21" s="174"/>
      <c r="V21" s="174"/>
      <c r="W21" s="174"/>
      <c r="X21" s="174"/>
      <c r="Y21" s="174"/>
      <c r="Z21" s="180">
        <f t="shared" si="1"/>
        <v>0</v>
      </c>
      <c r="AA21" s="179">
        <f t="shared" si="2"/>
        <v>17989.440000000002</v>
      </c>
    </row>
    <row r="22" spans="1:27" ht="12.75" hidden="1" customHeight="1" x14ac:dyDescent="0.25">
      <c r="A22" s="108"/>
      <c r="B22" s="29"/>
      <c r="C22" s="14"/>
      <c r="D22" s="14"/>
      <c r="E22" s="14"/>
      <c r="F22" s="14"/>
      <c r="G22" s="53"/>
      <c r="H22" s="69">
        <f t="shared" si="7"/>
        <v>0</v>
      </c>
      <c r="I22" s="69">
        <f t="shared" si="8"/>
        <v>0</v>
      </c>
      <c r="J22" s="69">
        <f t="shared" si="9"/>
        <v>0</v>
      </c>
      <c r="K22" s="86">
        <f t="shared" si="6"/>
        <v>0</v>
      </c>
      <c r="O22" s="173"/>
      <c r="P22" s="174"/>
      <c r="Q22" s="174"/>
      <c r="R22" s="174"/>
      <c r="S22" s="174"/>
      <c r="T22" s="174"/>
      <c r="U22" s="174"/>
      <c r="V22" s="174"/>
      <c r="W22" s="174"/>
      <c r="X22" s="174"/>
      <c r="Y22" s="174"/>
      <c r="Z22" s="180">
        <f t="shared" si="1"/>
        <v>0</v>
      </c>
      <c r="AA22" s="179">
        <f t="shared" si="2"/>
        <v>0</v>
      </c>
    </row>
    <row r="23" spans="1:27" ht="12.75" hidden="1" customHeight="1" x14ac:dyDescent="0.25">
      <c r="A23" s="108"/>
      <c r="B23" s="29"/>
      <c r="C23" s="14"/>
      <c r="D23" s="14"/>
      <c r="E23" s="14"/>
      <c r="F23" s="14"/>
      <c r="G23" s="53"/>
      <c r="H23" s="69">
        <f t="shared" si="7"/>
        <v>0</v>
      </c>
      <c r="I23" s="69">
        <f t="shared" si="8"/>
        <v>0</v>
      </c>
      <c r="J23" s="69">
        <f t="shared" si="9"/>
        <v>0</v>
      </c>
      <c r="K23" s="86">
        <f t="shared" si="6"/>
        <v>0</v>
      </c>
      <c r="O23" s="173"/>
      <c r="P23" s="174"/>
      <c r="Q23" s="174"/>
      <c r="R23" s="174"/>
      <c r="S23" s="174"/>
      <c r="T23" s="174"/>
      <c r="U23" s="174"/>
      <c r="V23" s="174"/>
      <c r="W23" s="174"/>
      <c r="X23" s="174"/>
      <c r="Y23" s="174"/>
      <c r="Z23" s="180">
        <f t="shared" si="1"/>
        <v>0</v>
      </c>
      <c r="AA23" s="179">
        <f t="shared" si="2"/>
        <v>0</v>
      </c>
    </row>
    <row r="24" spans="1:27" ht="12.75" hidden="1" customHeight="1" x14ac:dyDescent="0.25">
      <c r="A24" s="108"/>
      <c r="B24" s="29"/>
      <c r="C24" s="14"/>
      <c r="D24" s="14"/>
      <c r="E24" s="14"/>
      <c r="F24" s="14"/>
      <c r="G24" s="54"/>
      <c r="H24" s="69">
        <f t="shared" si="7"/>
        <v>0</v>
      </c>
      <c r="I24" s="69">
        <f t="shared" si="8"/>
        <v>0</v>
      </c>
      <c r="J24" s="69">
        <f t="shared" si="9"/>
        <v>0</v>
      </c>
      <c r="K24" s="86">
        <f t="shared" si="6"/>
        <v>0</v>
      </c>
      <c r="O24" s="173"/>
      <c r="P24" s="174"/>
      <c r="Q24" s="174"/>
      <c r="R24" s="174"/>
      <c r="S24" s="174"/>
      <c r="T24" s="174"/>
      <c r="U24" s="174"/>
      <c r="V24" s="174"/>
      <c r="W24" s="174"/>
      <c r="X24" s="174"/>
      <c r="Y24" s="174"/>
      <c r="Z24" s="180">
        <f t="shared" si="1"/>
        <v>0</v>
      </c>
      <c r="AA24" s="179">
        <f t="shared" si="2"/>
        <v>0</v>
      </c>
    </row>
    <row r="25" spans="1:27" ht="12.75" hidden="1" customHeight="1" x14ac:dyDescent="0.25">
      <c r="A25" s="108"/>
      <c r="B25" s="29"/>
      <c r="C25" s="14"/>
      <c r="D25" s="14"/>
      <c r="E25" s="14"/>
      <c r="F25" s="14"/>
      <c r="G25" s="54"/>
      <c r="H25" s="69">
        <f t="shared" si="7"/>
        <v>0</v>
      </c>
      <c r="I25" s="69">
        <f t="shared" si="8"/>
        <v>0</v>
      </c>
      <c r="J25" s="69">
        <f t="shared" si="9"/>
        <v>0</v>
      </c>
      <c r="K25" s="86">
        <f t="shared" si="6"/>
        <v>0</v>
      </c>
      <c r="O25" s="173"/>
      <c r="P25" s="181"/>
      <c r="Q25" s="181"/>
      <c r="R25" s="181"/>
      <c r="S25" s="181"/>
      <c r="T25" s="181"/>
      <c r="U25" s="181"/>
      <c r="V25" s="181"/>
      <c r="W25" s="181"/>
      <c r="X25" s="181"/>
      <c r="Y25" s="181"/>
      <c r="Z25" s="180">
        <f t="shared" si="1"/>
        <v>0</v>
      </c>
      <c r="AA25" s="179">
        <f t="shared" si="2"/>
        <v>0</v>
      </c>
    </row>
    <row r="26" spans="1:27" ht="12.75" hidden="1" customHeight="1" x14ac:dyDescent="0.25">
      <c r="A26" s="108"/>
      <c r="B26" s="29"/>
      <c r="C26" s="14"/>
      <c r="D26" s="14"/>
      <c r="E26" s="14"/>
      <c r="F26" s="14"/>
      <c r="G26" s="54"/>
      <c r="H26" s="69">
        <f t="shared" si="7"/>
        <v>0</v>
      </c>
      <c r="I26" s="69">
        <f t="shared" si="8"/>
        <v>0</v>
      </c>
      <c r="J26" s="69">
        <f t="shared" si="9"/>
        <v>0</v>
      </c>
      <c r="K26" s="86">
        <f t="shared" si="6"/>
        <v>0</v>
      </c>
      <c r="O26" s="184"/>
      <c r="P26" s="181"/>
      <c r="Q26" s="181"/>
      <c r="R26" s="181"/>
      <c r="S26" s="181"/>
      <c r="T26" s="181"/>
      <c r="U26" s="181"/>
      <c r="V26" s="181"/>
      <c r="W26" s="181"/>
      <c r="X26" s="181"/>
      <c r="Y26" s="181"/>
      <c r="Z26" s="180">
        <f t="shared" si="1"/>
        <v>0</v>
      </c>
      <c r="AA26" s="179">
        <f t="shared" si="2"/>
        <v>0</v>
      </c>
    </row>
    <row r="27" spans="1:27" ht="12.75" hidden="1" customHeight="1" x14ac:dyDescent="0.25">
      <c r="A27" s="108"/>
      <c r="B27" s="29"/>
      <c r="C27" s="14"/>
      <c r="D27" s="14"/>
      <c r="E27" s="14"/>
      <c r="F27" s="14"/>
      <c r="G27" s="54"/>
      <c r="H27" s="69">
        <f t="shared" si="7"/>
        <v>0</v>
      </c>
      <c r="I27" s="69">
        <f t="shared" si="8"/>
        <v>0</v>
      </c>
      <c r="J27" s="69">
        <f t="shared" si="9"/>
        <v>0</v>
      </c>
      <c r="K27" s="86">
        <f t="shared" si="6"/>
        <v>0</v>
      </c>
      <c r="O27" s="184"/>
      <c r="P27" s="174"/>
      <c r="Q27" s="174"/>
      <c r="R27" s="174"/>
      <c r="S27" s="174"/>
      <c r="T27" s="174"/>
      <c r="U27" s="174"/>
      <c r="V27" s="174"/>
      <c r="W27" s="174"/>
      <c r="X27" s="174"/>
      <c r="Y27" s="174"/>
      <c r="Z27" s="180">
        <f t="shared" si="1"/>
        <v>0</v>
      </c>
      <c r="AA27" s="179">
        <f t="shared" si="2"/>
        <v>0</v>
      </c>
    </row>
    <row r="28" spans="1:27" ht="12.75" hidden="1" customHeight="1" x14ac:dyDescent="0.25">
      <c r="A28" s="108"/>
      <c r="B28" s="29"/>
      <c r="C28" s="14"/>
      <c r="D28" s="14"/>
      <c r="E28" s="14"/>
      <c r="F28" s="14"/>
      <c r="G28" s="54"/>
      <c r="H28" s="69">
        <f t="shared" si="7"/>
        <v>0</v>
      </c>
      <c r="I28" s="69">
        <f t="shared" si="8"/>
        <v>0</v>
      </c>
      <c r="J28" s="69">
        <f t="shared" si="9"/>
        <v>0</v>
      </c>
      <c r="K28" s="86">
        <f t="shared" si="6"/>
        <v>0</v>
      </c>
      <c r="O28" s="187"/>
      <c r="P28" s="174"/>
      <c r="Q28" s="174"/>
      <c r="R28" s="174"/>
      <c r="S28" s="174"/>
      <c r="T28" s="174"/>
      <c r="U28" s="174"/>
      <c r="V28" s="174"/>
      <c r="W28" s="174"/>
      <c r="X28" s="174"/>
      <c r="Y28" s="174"/>
      <c r="Z28" s="180">
        <f t="shared" si="1"/>
        <v>0</v>
      </c>
      <c r="AA28" s="179">
        <f t="shared" si="2"/>
        <v>0</v>
      </c>
    </row>
    <row r="29" spans="1:27" ht="12.75" hidden="1" customHeight="1" x14ac:dyDescent="0.25">
      <c r="A29" s="108"/>
      <c r="B29" s="29"/>
      <c r="C29" s="14"/>
      <c r="D29" s="14"/>
      <c r="E29" s="14"/>
      <c r="F29" s="14"/>
      <c r="G29" s="54"/>
      <c r="H29" s="69">
        <f t="shared" si="7"/>
        <v>0</v>
      </c>
      <c r="I29" s="69">
        <f t="shared" si="8"/>
        <v>0</v>
      </c>
      <c r="J29" s="69">
        <f t="shared" si="9"/>
        <v>0</v>
      </c>
      <c r="K29" s="86">
        <f t="shared" si="6"/>
        <v>0</v>
      </c>
      <c r="O29" s="188"/>
      <c r="P29" s="174"/>
      <c r="Q29" s="174"/>
      <c r="R29" s="174"/>
      <c r="S29" s="174"/>
      <c r="T29" s="174"/>
      <c r="U29" s="174"/>
      <c r="V29" s="174"/>
      <c r="W29" s="174"/>
      <c r="X29" s="174"/>
      <c r="Y29" s="174"/>
      <c r="Z29" s="180">
        <f t="shared" si="1"/>
        <v>0</v>
      </c>
      <c r="AA29" s="179">
        <f t="shared" si="2"/>
        <v>0</v>
      </c>
    </row>
    <row r="30" spans="1:27" ht="12.75" hidden="1" customHeight="1" x14ac:dyDescent="0.25">
      <c r="A30" s="108"/>
      <c r="B30" s="29"/>
      <c r="C30" s="14"/>
      <c r="D30" s="14"/>
      <c r="E30" s="14"/>
      <c r="F30" s="14"/>
      <c r="G30" s="54"/>
      <c r="H30" s="69">
        <f t="shared" si="7"/>
        <v>0</v>
      </c>
      <c r="I30" s="69">
        <f t="shared" si="8"/>
        <v>0</v>
      </c>
      <c r="J30" s="69">
        <f t="shared" si="9"/>
        <v>0</v>
      </c>
      <c r="K30" s="86">
        <f t="shared" si="6"/>
        <v>0</v>
      </c>
      <c r="O30" s="173"/>
      <c r="P30" s="174"/>
      <c r="Q30" s="174"/>
      <c r="R30" s="174"/>
      <c r="S30" s="174"/>
      <c r="T30" s="174"/>
      <c r="U30" s="174"/>
      <c r="V30" s="174"/>
      <c r="W30" s="174"/>
      <c r="X30" s="174"/>
      <c r="Y30" s="174"/>
      <c r="Z30" s="180">
        <f t="shared" si="1"/>
        <v>0</v>
      </c>
      <c r="AA30" s="179">
        <f t="shared" si="2"/>
        <v>0</v>
      </c>
    </row>
    <row r="31" spans="1:27" ht="12.75" hidden="1" customHeight="1" x14ac:dyDescent="0.25">
      <c r="A31" s="111"/>
      <c r="B31" s="75"/>
      <c r="C31" s="76"/>
      <c r="D31" s="76"/>
      <c r="E31" s="76"/>
      <c r="F31" s="76"/>
      <c r="G31" s="77"/>
      <c r="H31" s="69">
        <f t="shared" si="7"/>
        <v>0</v>
      </c>
      <c r="I31" s="69">
        <f t="shared" si="8"/>
        <v>0</v>
      </c>
      <c r="J31" s="69">
        <f t="shared" si="9"/>
        <v>0</v>
      </c>
      <c r="K31" s="87">
        <f t="shared" si="6"/>
        <v>0</v>
      </c>
      <c r="O31" s="173"/>
      <c r="P31" s="174"/>
      <c r="Q31" s="174"/>
      <c r="R31" s="174"/>
      <c r="S31" s="174"/>
      <c r="T31" s="174"/>
      <c r="U31" s="174"/>
      <c r="V31" s="174"/>
      <c r="W31" s="174"/>
      <c r="X31" s="174"/>
      <c r="Y31" s="174"/>
      <c r="Z31" s="180">
        <f t="shared" si="1"/>
        <v>0</v>
      </c>
      <c r="AA31" s="179">
        <f t="shared" si="2"/>
        <v>0</v>
      </c>
    </row>
    <row r="32" spans="1:27" ht="15.75" customHeight="1" x14ac:dyDescent="0.25">
      <c r="A32" s="293" t="s">
        <v>50</v>
      </c>
      <c r="B32" s="293"/>
      <c r="C32" s="237"/>
      <c r="D32" s="237"/>
      <c r="E32" s="237"/>
      <c r="F32" s="238"/>
      <c r="G32" s="237"/>
      <c r="H32" s="80"/>
      <c r="I32" s="80"/>
      <c r="J32" s="80"/>
      <c r="K32" s="91"/>
      <c r="O32" s="173"/>
      <c r="P32" s="174"/>
      <c r="Q32" s="174"/>
      <c r="R32" s="174"/>
      <c r="S32" s="174"/>
      <c r="T32" s="174"/>
      <c r="U32" s="174"/>
      <c r="V32" s="174"/>
      <c r="W32" s="174"/>
      <c r="X32" s="174"/>
      <c r="Y32" s="174"/>
      <c r="Z32" s="180">
        <f t="shared" si="1"/>
        <v>0</v>
      </c>
      <c r="AA32" s="179">
        <f t="shared" si="2"/>
        <v>0</v>
      </c>
    </row>
    <row r="33" spans="1:27" ht="27.75" customHeight="1" x14ac:dyDescent="0.25">
      <c r="A33" s="108" t="s">
        <v>165</v>
      </c>
      <c r="B33" s="176" t="s">
        <v>51</v>
      </c>
      <c r="C33" s="14">
        <v>100</v>
      </c>
      <c r="D33" s="14">
        <v>100</v>
      </c>
      <c r="E33" s="14">
        <v>100</v>
      </c>
      <c r="F33" s="14" t="s">
        <v>47</v>
      </c>
      <c r="G33" s="53">
        <v>50</v>
      </c>
      <c r="H33" s="69">
        <f>C33*G33</f>
        <v>5000</v>
      </c>
      <c r="I33" s="69">
        <f>D33*G33</f>
        <v>5000</v>
      </c>
      <c r="J33" s="69">
        <f>G33*E33</f>
        <v>5000</v>
      </c>
      <c r="K33" s="86">
        <f t="shared" ref="K33:K44" si="10">SUM(H33,I33,J33)</f>
        <v>15000</v>
      </c>
      <c r="O33" s="178"/>
      <c r="P33" s="179"/>
      <c r="Q33" s="179"/>
      <c r="R33" s="179"/>
      <c r="S33" s="179"/>
      <c r="T33" s="179"/>
      <c r="U33" s="179"/>
      <c r="V33" s="179"/>
      <c r="W33" s="179"/>
      <c r="X33" s="179"/>
      <c r="Y33" s="179"/>
      <c r="Z33" s="180">
        <f t="shared" si="1"/>
        <v>0</v>
      </c>
      <c r="AA33" s="179">
        <f t="shared" si="2"/>
        <v>15000</v>
      </c>
    </row>
    <row r="34" spans="1:27" ht="64.5" customHeight="1" thickBot="1" x14ac:dyDescent="0.3">
      <c r="A34" s="108" t="s">
        <v>166</v>
      </c>
      <c r="B34" s="176" t="s">
        <v>173</v>
      </c>
      <c r="C34" s="14">
        <v>160</v>
      </c>
      <c r="D34" s="14">
        <v>320</v>
      </c>
      <c r="E34" s="14"/>
      <c r="F34" s="14" t="s">
        <v>47</v>
      </c>
      <c r="G34" s="53">
        <v>35</v>
      </c>
      <c r="H34" s="69">
        <f t="shared" ref="H34:H44" si="11">C34*G34</f>
        <v>5600</v>
      </c>
      <c r="I34" s="69">
        <f t="shared" ref="I34:I44" si="12">D34*G34</f>
        <v>11200</v>
      </c>
      <c r="J34" s="69">
        <f t="shared" ref="J34:J44" si="13">G34*E34</f>
        <v>0</v>
      </c>
      <c r="K34" s="86">
        <f t="shared" si="10"/>
        <v>16800</v>
      </c>
      <c r="O34" s="173"/>
      <c r="P34" s="174"/>
      <c r="Q34" s="174"/>
      <c r="R34" s="174"/>
      <c r="S34" s="174"/>
      <c r="T34" s="174"/>
      <c r="U34" s="174"/>
      <c r="V34" s="174"/>
      <c r="W34" s="174"/>
      <c r="X34" s="174"/>
      <c r="Y34" s="174"/>
      <c r="Z34" s="180">
        <f t="shared" si="1"/>
        <v>0</v>
      </c>
      <c r="AA34" s="179">
        <f t="shared" si="2"/>
        <v>16800</v>
      </c>
    </row>
    <row r="35" spans="1:27" ht="12.75" hidden="1" customHeight="1" x14ac:dyDescent="0.25">
      <c r="A35" s="108"/>
      <c r="B35" s="29"/>
      <c r="C35" s="14"/>
      <c r="D35" s="14"/>
      <c r="E35" s="14"/>
      <c r="F35" s="14"/>
      <c r="G35" s="53"/>
      <c r="H35" s="69">
        <f t="shared" si="11"/>
        <v>0</v>
      </c>
      <c r="I35" s="69">
        <f t="shared" si="12"/>
        <v>0</v>
      </c>
      <c r="J35" s="69">
        <f t="shared" si="13"/>
        <v>0</v>
      </c>
      <c r="K35" s="86">
        <f t="shared" si="10"/>
        <v>0</v>
      </c>
      <c r="O35" s="173"/>
      <c r="P35" s="174"/>
      <c r="Q35" s="174"/>
      <c r="R35" s="174"/>
      <c r="S35" s="174"/>
      <c r="T35" s="174"/>
      <c r="U35" s="174"/>
      <c r="V35" s="174"/>
      <c r="W35" s="174"/>
      <c r="X35" s="174"/>
      <c r="Y35" s="174"/>
      <c r="Z35" s="180">
        <f t="shared" si="1"/>
        <v>0</v>
      </c>
      <c r="AA35" s="179">
        <f t="shared" si="2"/>
        <v>0</v>
      </c>
    </row>
    <row r="36" spans="1:27" ht="12.75" hidden="1" customHeight="1" x14ac:dyDescent="0.25">
      <c r="A36" s="108"/>
      <c r="B36" s="29"/>
      <c r="C36" s="14"/>
      <c r="D36" s="14"/>
      <c r="E36" s="14"/>
      <c r="F36" s="14"/>
      <c r="G36" s="53"/>
      <c r="H36" s="69">
        <f t="shared" si="11"/>
        <v>0</v>
      </c>
      <c r="I36" s="69">
        <f t="shared" si="12"/>
        <v>0</v>
      </c>
      <c r="J36" s="69">
        <f t="shared" si="13"/>
        <v>0</v>
      </c>
      <c r="K36" s="86">
        <f t="shared" si="10"/>
        <v>0</v>
      </c>
      <c r="O36" s="173"/>
      <c r="P36" s="174"/>
      <c r="Q36" s="174"/>
      <c r="R36" s="174"/>
      <c r="S36" s="174"/>
      <c r="T36" s="174"/>
      <c r="U36" s="174"/>
      <c r="V36" s="174"/>
      <c r="W36" s="174"/>
      <c r="X36" s="174"/>
      <c r="Y36" s="174"/>
      <c r="Z36" s="180">
        <f t="shared" si="1"/>
        <v>0</v>
      </c>
      <c r="AA36" s="179">
        <f t="shared" si="2"/>
        <v>0</v>
      </c>
    </row>
    <row r="37" spans="1:27" ht="12.75" hidden="1" customHeight="1" x14ac:dyDescent="0.25">
      <c r="A37" s="108"/>
      <c r="B37" s="29"/>
      <c r="C37" s="14"/>
      <c r="D37" s="14"/>
      <c r="E37" s="14"/>
      <c r="F37" s="14"/>
      <c r="G37" s="54"/>
      <c r="H37" s="69">
        <f t="shared" si="11"/>
        <v>0</v>
      </c>
      <c r="I37" s="69">
        <f t="shared" si="12"/>
        <v>0</v>
      </c>
      <c r="J37" s="69">
        <f t="shared" si="13"/>
        <v>0</v>
      </c>
      <c r="K37" s="86">
        <f t="shared" si="10"/>
        <v>0</v>
      </c>
      <c r="O37" s="178"/>
      <c r="P37" s="179"/>
      <c r="Q37" s="179"/>
      <c r="R37" s="179"/>
      <c r="S37" s="179"/>
      <c r="T37" s="179"/>
      <c r="U37" s="179"/>
      <c r="V37" s="179"/>
      <c r="W37" s="179"/>
      <c r="X37" s="179"/>
      <c r="Y37" s="179"/>
      <c r="Z37" s="180">
        <f t="shared" si="1"/>
        <v>0</v>
      </c>
      <c r="AA37" s="179">
        <f t="shared" si="2"/>
        <v>0</v>
      </c>
    </row>
    <row r="38" spans="1:27" ht="12.75" hidden="1" customHeight="1" x14ac:dyDescent="0.25">
      <c r="A38" s="108"/>
      <c r="B38" s="29"/>
      <c r="C38" s="14"/>
      <c r="D38" s="14"/>
      <c r="E38" s="14"/>
      <c r="F38" s="14"/>
      <c r="G38" s="54"/>
      <c r="H38" s="69">
        <f t="shared" si="11"/>
        <v>0</v>
      </c>
      <c r="I38" s="69">
        <f t="shared" si="12"/>
        <v>0</v>
      </c>
      <c r="J38" s="69">
        <f t="shared" si="13"/>
        <v>0</v>
      </c>
      <c r="K38" s="86">
        <f t="shared" si="10"/>
        <v>0</v>
      </c>
      <c r="O38" s="184"/>
      <c r="P38" s="174"/>
      <c r="Q38" s="174"/>
      <c r="R38" s="174"/>
      <c r="S38" s="174"/>
      <c r="T38" s="174"/>
      <c r="U38" s="174"/>
      <c r="V38" s="174"/>
      <c r="W38" s="174"/>
      <c r="X38" s="174"/>
      <c r="Y38" s="174"/>
      <c r="Z38" s="180">
        <f t="shared" si="1"/>
        <v>0</v>
      </c>
      <c r="AA38" s="179">
        <f t="shared" si="2"/>
        <v>0</v>
      </c>
    </row>
    <row r="39" spans="1:27" ht="12.75" hidden="1" customHeight="1" x14ac:dyDescent="0.25">
      <c r="A39" s="108"/>
      <c r="B39" s="29"/>
      <c r="C39" s="14"/>
      <c r="D39" s="14"/>
      <c r="E39" s="14"/>
      <c r="F39" s="14"/>
      <c r="G39" s="54"/>
      <c r="H39" s="69">
        <f t="shared" si="11"/>
        <v>0</v>
      </c>
      <c r="I39" s="69">
        <f t="shared" si="12"/>
        <v>0</v>
      </c>
      <c r="J39" s="69">
        <f t="shared" si="13"/>
        <v>0</v>
      </c>
      <c r="K39" s="86">
        <f t="shared" si="10"/>
        <v>0</v>
      </c>
      <c r="O39" s="184"/>
      <c r="P39" s="174"/>
      <c r="Q39" s="174"/>
      <c r="R39" s="174"/>
      <c r="S39" s="174"/>
      <c r="T39" s="174"/>
      <c r="U39" s="174"/>
      <c r="V39" s="174"/>
      <c r="W39" s="174"/>
      <c r="X39" s="174"/>
      <c r="Y39" s="174"/>
      <c r="Z39" s="180">
        <f t="shared" si="1"/>
        <v>0</v>
      </c>
      <c r="AA39" s="179">
        <f t="shared" si="2"/>
        <v>0</v>
      </c>
    </row>
    <row r="40" spans="1:27" ht="12.75" hidden="1" customHeight="1" x14ac:dyDescent="0.25">
      <c r="A40" s="108"/>
      <c r="B40" s="29"/>
      <c r="C40" s="14"/>
      <c r="D40" s="14"/>
      <c r="E40" s="14"/>
      <c r="F40" s="14"/>
      <c r="G40" s="54"/>
      <c r="H40" s="69">
        <f t="shared" si="11"/>
        <v>0</v>
      </c>
      <c r="I40" s="69">
        <f t="shared" si="12"/>
        <v>0</v>
      </c>
      <c r="J40" s="69">
        <f t="shared" si="13"/>
        <v>0</v>
      </c>
      <c r="K40" s="86">
        <f t="shared" si="10"/>
        <v>0</v>
      </c>
      <c r="O40" s="173"/>
      <c r="P40" s="174"/>
      <c r="Q40" s="174"/>
      <c r="R40" s="174"/>
      <c r="S40" s="174"/>
      <c r="T40" s="174"/>
      <c r="U40" s="174"/>
      <c r="V40" s="174"/>
      <c r="W40" s="174"/>
      <c r="X40" s="174"/>
      <c r="Y40" s="174"/>
      <c r="Z40" s="180">
        <f t="shared" si="1"/>
        <v>0</v>
      </c>
      <c r="AA40" s="179">
        <f t="shared" si="2"/>
        <v>0</v>
      </c>
    </row>
    <row r="41" spans="1:27" ht="12.75" hidden="1" customHeight="1" x14ac:dyDescent="0.25">
      <c r="A41" s="108"/>
      <c r="B41" s="29"/>
      <c r="C41" s="14"/>
      <c r="D41" s="14"/>
      <c r="E41" s="14"/>
      <c r="F41" s="14"/>
      <c r="G41" s="54"/>
      <c r="H41" s="69">
        <f t="shared" si="11"/>
        <v>0</v>
      </c>
      <c r="I41" s="69">
        <f t="shared" si="12"/>
        <v>0</v>
      </c>
      <c r="J41" s="69">
        <f t="shared" si="13"/>
        <v>0</v>
      </c>
      <c r="K41" s="86">
        <f t="shared" si="10"/>
        <v>0</v>
      </c>
      <c r="O41" s="178"/>
      <c r="P41" s="179"/>
      <c r="Q41" s="179"/>
      <c r="R41" s="179"/>
      <c r="S41" s="179"/>
      <c r="T41" s="179"/>
      <c r="U41" s="179"/>
      <c r="V41" s="179"/>
      <c r="W41" s="179"/>
      <c r="X41" s="179"/>
      <c r="Y41" s="179"/>
      <c r="Z41" s="180">
        <f t="shared" si="1"/>
        <v>0</v>
      </c>
      <c r="AA41" s="179">
        <f t="shared" si="2"/>
        <v>0</v>
      </c>
    </row>
    <row r="42" spans="1:27" ht="12.75" hidden="1" customHeight="1" x14ac:dyDescent="0.25">
      <c r="A42" s="108"/>
      <c r="B42" s="29"/>
      <c r="C42" s="14"/>
      <c r="D42" s="14"/>
      <c r="E42" s="14"/>
      <c r="F42" s="14"/>
      <c r="G42" s="54"/>
      <c r="H42" s="69">
        <f t="shared" si="11"/>
        <v>0</v>
      </c>
      <c r="I42" s="69">
        <f t="shared" si="12"/>
        <v>0</v>
      </c>
      <c r="J42" s="69">
        <f t="shared" si="13"/>
        <v>0</v>
      </c>
      <c r="K42" s="86">
        <f t="shared" si="10"/>
        <v>0</v>
      </c>
      <c r="O42" s="173"/>
      <c r="P42" s="174"/>
      <c r="Q42" s="174"/>
      <c r="R42" s="174"/>
      <c r="S42" s="174"/>
      <c r="T42" s="174"/>
      <c r="U42" s="174"/>
      <c r="V42" s="174"/>
      <c r="W42" s="174"/>
      <c r="X42" s="174"/>
      <c r="Y42" s="174"/>
      <c r="Z42" s="180">
        <f t="shared" si="1"/>
        <v>0</v>
      </c>
      <c r="AA42" s="179">
        <f t="shared" si="2"/>
        <v>0</v>
      </c>
    </row>
    <row r="43" spans="1:27" ht="12.75" hidden="1" customHeight="1" x14ac:dyDescent="0.25">
      <c r="A43" s="108"/>
      <c r="B43" s="29"/>
      <c r="C43" s="14"/>
      <c r="D43" s="14"/>
      <c r="E43" s="14"/>
      <c r="F43" s="14"/>
      <c r="G43" s="54"/>
      <c r="H43" s="69">
        <f t="shared" si="11"/>
        <v>0</v>
      </c>
      <c r="I43" s="69">
        <f t="shared" si="12"/>
        <v>0</v>
      </c>
      <c r="J43" s="69">
        <f t="shared" si="13"/>
        <v>0</v>
      </c>
      <c r="K43" s="86">
        <f t="shared" si="10"/>
        <v>0</v>
      </c>
      <c r="O43" s="173"/>
      <c r="P43" s="174"/>
      <c r="Q43" s="174"/>
      <c r="R43" s="174"/>
      <c r="S43" s="174"/>
      <c r="T43" s="174"/>
      <c r="U43" s="174"/>
      <c r="V43" s="174"/>
      <c r="W43" s="174"/>
      <c r="X43" s="174"/>
      <c r="Y43" s="174"/>
      <c r="Z43" s="180">
        <f t="shared" si="1"/>
        <v>0</v>
      </c>
      <c r="AA43" s="179">
        <f t="shared" si="2"/>
        <v>0</v>
      </c>
    </row>
    <row r="44" spans="1:27" ht="12.75" hidden="1" customHeight="1" thickBot="1" x14ac:dyDescent="0.3">
      <c r="A44" s="108"/>
      <c r="B44" s="29"/>
      <c r="C44" s="14"/>
      <c r="D44" s="14"/>
      <c r="E44" s="14"/>
      <c r="F44" s="14"/>
      <c r="G44" s="54"/>
      <c r="H44" s="69">
        <f t="shared" si="11"/>
        <v>0</v>
      </c>
      <c r="I44" s="69">
        <f t="shared" si="12"/>
        <v>0</v>
      </c>
      <c r="J44" s="69">
        <f t="shared" si="13"/>
        <v>0</v>
      </c>
      <c r="K44" s="86">
        <f t="shared" si="10"/>
        <v>0</v>
      </c>
      <c r="O44" s="184"/>
      <c r="P44" s="174"/>
      <c r="Q44" s="174"/>
      <c r="R44" s="174"/>
      <c r="S44" s="174"/>
      <c r="T44" s="174"/>
      <c r="U44" s="174"/>
      <c r="V44" s="174"/>
      <c r="W44" s="174"/>
      <c r="X44" s="174"/>
      <c r="Y44" s="174"/>
      <c r="Z44" s="180">
        <f t="shared" si="1"/>
        <v>0</v>
      </c>
      <c r="AA44" s="179">
        <f t="shared" si="2"/>
        <v>0</v>
      </c>
    </row>
    <row r="45" spans="1:27" ht="13.95" customHeight="1" thickBot="1" x14ac:dyDescent="0.35">
      <c r="A45" s="283" t="s">
        <v>207</v>
      </c>
      <c r="B45" s="283"/>
      <c r="C45" s="283"/>
      <c r="D45" s="283"/>
      <c r="E45" s="283"/>
      <c r="F45" s="283"/>
      <c r="G45" s="284"/>
      <c r="H45" s="104">
        <f>ROUND(SUM(H6:H44),0)</f>
        <v>27373</v>
      </c>
      <c r="I45" s="104">
        <f t="shared" ref="I45:J45" si="14">ROUND(SUM(I6:I44),0)</f>
        <v>42139</v>
      </c>
      <c r="J45" s="104">
        <f t="shared" si="14"/>
        <v>19233</v>
      </c>
      <c r="K45" s="243">
        <f>SUM(H45:J45)</f>
        <v>88745</v>
      </c>
      <c r="L45" s="244"/>
      <c r="O45" s="173"/>
      <c r="P45" s="189">
        <f>SUM(P6:P44)</f>
        <v>0</v>
      </c>
      <c r="Q45" s="189">
        <f t="shared" ref="Q45:Y45" si="15">SUM(Q6:Q44)</f>
        <v>0</v>
      </c>
      <c r="R45" s="189">
        <f t="shared" si="15"/>
        <v>0</v>
      </c>
      <c r="S45" s="189">
        <f t="shared" si="15"/>
        <v>0</v>
      </c>
      <c r="T45" s="189">
        <f t="shared" si="15"/>
        <v>0</v>
      </c>
      <c r="U45" s="189">
        <f t="shared" si="15"/>
        <v>0</v>
      </c>
      <c r="V45" s="189">
        <f t="shared" si="15"/>
        <v>0</v>
      </c>
      <c r="W45" s="189">
        <f t="shared" si="15"/>
        <v>0</v>
      </c>
      <c r="X45" s="189">
        <f t="shared" si="15"/>
        <v>0</v>
      </c>
      <c r="Y45" s="189">
        <f t="shared" si="15"/>
        <v>0</v>
      </c>
      <c r="Z45" s="190">
        <f>SUM(Z6:Z44)</f>
        <v>0</v>
      </c>
      <c r="AA45" s="189">
        <f t="shared" si="2"/>
        <v>88745</v>
      </c>
    </row>
    <row r="46" spans="1:27" ht="21.6" customHeight="1" x14ac:dyDescent="0.25">
      <c r="A46" s="281" t="s">
        <v>1</v>
      </c>
      <c r="B46" s="282"/>
      <c r="C46" s="246" t="s">
        <v>185</v>
      </c>
      <c r="D46" s="247" t="s">
        <v>185</v>
      </c>
      <c r="E46" s="247" t="s">
        <v>185</v>
      </c>
      <c r="F46" s="247" t="s">
        <v>30</v>
      </c>
      <c r="G46" s="248" t="s">
        <v>186</v>
      </c>
      <c r="H46" s="222"/>
      <c r="I46" s="222"/>
      <c r="J46" s="222"/>
      <c r="K46" s="223"/>
      <c r="O46" s="173"/>
      <c r="P46" s="174"/>
      <c r="Q46" s="174"/>
      <c r="R46" s="174"/>
      <c r="S46" s="174"/>
      <c r="T46" s="174"/>
      <c r="U46" s="174"/>
      <c r="V46" s="174"/>
      <c r="W46" s="174"/>
      <c r="X46" s="174"/>
      <c r="Y46" s="174"/>
      <c r="Z46" s="175"/>
      <c r="AA46" s="174"/>
    </row>
    <row r="47" spans="1:27" ht="12.75" customHeight="1" x14ac:dyDescent="0.25">
      <c r="A47" s="108" t="s">
        <v>164</v>
      </c>
      <c r="B47" s="9" t="s">
        <v>52</v>
      </c>
      <c r="C47" s="214">
        <f>H7</f>
        <v>4889.7509760000003</v>
      </c>
      <c r="D47" s="215">
        <f>I8</f>
        <v>5060.8921934999998</v>
      </c>
      <c r="E47" s="219">
        <f>J9</f>
        <v>5238.0233675000009</v>
      </c>
      <c r="F47" s="14" t="s">
        <v>53</v>
      </c>
      <c r="G47" s="257">
        <v>0.25</v>
      </c>
      <c r="H47" s="225">
        <f>C47*G47</f>
        <v>1222.4377440000001</v>
      </c>
      <c r="I47" s="81">
        <f>D47*G47</f>
        <v>1265.223048375</v>
      </c>
      <c r="J47" s="81">
        <f>G47*E47</f>
        <v>1309.5058418750002</v>
      </c>
      <c r="K47" s="86">
        <f t="shared" ref="K47:K55" si="16">SUM(H47,I47,J47)</f>
        <v>3797.1666342500002</v>
      </c>
      <c r="O47" s="173"/>
      <c r="P47" s="174"/>
      <c r="Q47" s="174"/>
      <c r="R47" s="174"/>
      <c r="S47" s="174"/>
      <c r="T47" s="174"/>
      <c r="U47" s="174"/>
      <c r="V47" s="174"/>
      <c r="W47" s="174"/>
      <c r="X47" s="174"/>
      <c r="Y47" s="174"/>
      <c r="Z47" s="180">
        <f t="shared" ref="Z47:Z55" si="17">SUM(P47:Y47)</f>
        <v>0</v>
      </c>
      <c r="AA47" s="179">
        <f t="shared" ref="AA47:AA56" si="18">K47-Z47</f>
        <v>3797.1666342500002</v>
      </c>
    </row>
    <row r="48" spans="1:27" ht="24.75" customHeight="1" x14ac:dyDescent="0.25">
      <c r="A48" s="191" t="s">
        <v>45</v>
      </c>
      <c r="B48" s="9" t="s">
        <v>54</v>
      </c>
      <c r="C48" s="216">
        <f>H20</f>
        <v>11883.74</v>
      </c>
      <c r="D48" s="215">
        <f>I20</f>
        <v>11883.74</v>
      </c>
      <c r="E48" s="219">
        <f>J20</f>
        <v>0</v>
      </c>
      <c r="F48" s="14" t="s">
        <v>53</v>
      </c>
      <c r="G48" s="257">
        <v>0.19750000000000001</v>
      </c>
      <c r="H48" s="208">
        <f t="shared" ref="H48:H55" si="19">C48*G48</f>
        <v>2347.03865</v>
      </c>
      <c r="I48" s="69">
        <f t="shared" ref="I48:I55" si="20">D48*G48</f>
        <v>2347.03865</v>
      </c>
      <c r="J48" s="69">
        <f t="shared" ref="J48:J55" si="21">G48*E48</f>
        <v>0</v>
      </c>
      <c r="K48" s="86">
        <f t="shared" si="16"/>
        <v>4694.0772999999999</v>
      </c>
      <c r="O48" s="184"/>
      <c r="P48" s="174"/>
      <c r="Q48" s="174"/>
      <c r="R48" s="174"/>
      <c r="S48" s="174"/>
      <c r="T48" s="174"/>
      <c r="U48" s="174"/>
      <c r="V48" s="174"/>
      <c r="W48" s="174"/>
      <c r="X48" s="174"/>
      <c r="Y48" s="174"/>
      <c r="Z48" s="180">
        <f t="shared" si="17"/>
        <v>0</v>
      </c>
      <c r="AA48" s="179">
        <f t="shared" si="18"/>
        <v>4694.0772999999999</v>
      </c>
    </row>
    <row r="49" spans="1:27" ht="15" customHeight="1" x14ac:dyDescent="0.25">
      <c r="A49" s="185" t="s">
        <v>48</v>
      </c>
      <c r="B49" s="9" t="s">
        <v>54</v>
      </c>
      <c r="C49" s="216">
        <f>H21</f>
        <v>0</v>
      </c>
      <c r="D49" s="215">
        <f t="shared" ref="D49:E49" si="22">I21</f>
        <v>8994.7200000000012</v>
      </c>
      <c r="E49" s="219">
        <f t="shared" si="22"/>
        <v>8994.7200000000012</v>
      </c>
      <c r="F49" s="14" t="s">
        <v>53</v>
      </c>
      <c r="G49" s="257">
        <v>0.19750000000000001</v>
      </c>
      <c r="H49" s="208">
        <f t="shared" si="19"/>
        <v>0</v>
      </c>
      <c r="I49" s="69">
        <f t="shared" si="20"/>
        <v>1776.4572000000003</v>
      </c>
      <c r="J49" s="69">
        <f t="shared" si="21"/>
        <v>1776.4572000000003</v>
      </c>
      <c r="K49" s="86">
        <f t="shared" si="16"/>
        <v>3552.9144000000006</v>
      </c>
      <c r="O49" s="173"/>
      <c r="P49" s="174"/>
      <c r="Q49" s="174"/>
      <c r="R49" s="174"/>
      <c r="S49" s="174"/>
      <c r="T49" s="174"/>
      <c r="U49" s="174"/>
      <c r="V49" s="174"/>
      <c r="W49" s="174"/>
      <c r="X49" s="174"/>
      <c r="Y49" s="174"/>
      <c r="Z49" s="180">
        <f t="shared" si="17"/>
        <v>0</v>
      </c>
      <c r="AA49" s="179">
        <f t="shared" si="18"/>
        <v>3552.9144000000006</v>
      </c>
    </row>
    <row r="50" spans="1:27" ht="12.75" customHeight="1" x14ac:dyDescent="0.25">
      <c r="A50" s="108" t="s">
        <v>165</v>
      </c>
      <c r="B50" s="9" t="s">
        <v>55</v>
      </c>
      <c r="C50" s="216">
        <f>H33</f>
        <v>5000</v>
      </c>
      <c r="D50" s="215">
        <f t="shared" ref="D50:E50" si="23">I33</f>
        <v>5000</v>
      </c>
      <c r="E50" s="219">
        <f t="shared" si="23"/>
        <v>5000</v>
      </c>
      <c r="F50" s="14" t="s">
        <v>53</v>
      </c>
      <c r="G50" s="257">
        <v>0.24</v>
      </c>
      <c r="H50" s="208">
        <f t="shared" si="19"/>
        <v>1200</v>
      </c>
      <c r="I50" s="69">
        <f t="shared" si="20"/>
        <v>1200</v>
      </c>
      <c r="J50" s="69">
        <f t="shared" si="21"/>
        <v>1200</v>
      </c>
      <c r="K50" s="86">
        <f t="shared" si="16"/>
        <v>3600</v>
      </c>
      <c r="O50" s="173"/>
      <c r="P50" s="174"/>
      <c r="Q50" s="174"/>
      <c r="R50" s="174"/>
      <c r="S50" s="174"/>
      <c r="T50" s="174"/>
      <c r="U50" s="174"/>
      <c r="V50" s="174"/>
      <c r="W50" s="174"/>
      <c r="X50" s="174"/>
      <c r="Y50" s="174"/>
      <c r="Z50" s="180">
        <f t="shared" si="17"/>
        <v>0</v>
      </c>
      <c r="AA50" s="179">
        <f t="shared" si="18"/>
        <v>3600</v>
      </c>
    </row>
    <row r="51" spans="1:27" ht="12.75" customHeight="1" thickBot="1" x14ac:dyDescent="0.3">
      <c r="A51" s="108" t="s">
        <v>166</v>
      </c>
      <c r="B51" s="9" t="s">
        <v>55</v>
      </c>
      <c r="C51" s="217">
        <f>H34</f>
        <v>5600</v>
      </c>
      <c r="D51" s="218">
        <f t="shared" ref="D51:E51" si="24">I34</f>
        <v>11200</v>
      </c>
      <c r="E51" s="220">
        <f t="shared" si="24"/>
        <v>0</v>
      </c>
      <c r="F51" s="209" t="s">
        <v>53</v>
      </c>
      <c r="G51" s="258">
        <v>0.24</v>
      </c>
      <c r="H51" s="208">
        <f t="shared" si="19"/>
        <v>1344</v>
      </c>
      <c r="I51" s="69">
        <f t="shared" si="20"/>
        <v>2688</v>
      </c>
      <c r="J51" s="69">
        <f t="shared" si="21"/>
        <v>0</v>
      </c>
      <c r="K51" s="86">
        <f t="shared" si="16"/>
        <v>4032</v>
      </c>
      <c r="O51" s="173"/>
      <c r="P51" s="174"/>
      <c r="Q51" s="174"/>
      <c r="R51" s="174"/>
      <c r="S51" s="174"/>
      <c r="T51" s="174"/>
      <c r="U51" s="174"/>
      <c r="V51" s="174"/>
      <c r="W51" s="174"/>
      <c r="X51" s="174"/>
      <c r="Y51" s="174"/>
      <c r="Z51" s="180">
        <f t="shared" si="17"/>
        <v>0</v>
      </c>
      <c r="AA51" s="179">
        <f t="shared" si="18"/>
        <v>4032</v>
      </c>
    </row>
    <row r="52" spans="1:27" ht="12.75" hidden="1" customHeight="1" x14ac:dyDescent="0.25">
      <c r="A52" s="108"/>
      <c r="B52" s="29"/>
      <c r="C52" s="14"/>
      <c r="D52" s="14"/>
      <c r="E52" s="14"/>
      <c r="F52" s="14"/>
      <c r="G52" s="53"/>
      <c r="H52" s="69">
        <f t="shared" si="19"/>
        <v>0</v>
      </c>
      <c r="I52" s="69">
        <f t="shared" si="20"/>
        <v>0</v>
      </c>
      <c r="J52" s="69">
        <f t="shared" si="21"/>
        <v>0</v>
      </c>
      <c r="K52" s="86">
        <f t="shared" si="16"/>
        <v>0</v>
      </c>
      <c r="O52" s="184"/>
      <c r="P52" s="181"/>
      <c r="Q52" s="181"/>
      <c r="R52" s="181"/>
      <c r="S52" s="181"/>
      <c r="T52" s="181"/>
      <c r="U52" s="181"/>
      <c r="V52" s="181"/>
      <c r="W52" s="181"/>
      <c r="X52" s="181"/>
      <c r="Y52" s="181"/>
      <c r="Z52" s="180">
        <f t="shared" si="17"/>
        <v>0</v>
      </c>
      <c r="AA52" s="179">
        <f t="shared" si="18"/>
        <v>0</v>
      </c>
    </row>
    <row r="53" spans="1:27" ht="12.75" hidden="1" customHeight="1" x14ac:dyDescent="0.25">
      <c r="A53" s="108"/>
      <c r="B53" s="29"/>
      <c r="C53" s="14"/>
      <c r="D53" s="14"/>
      <c r="E53" s="14"/>
      <c r="F53" s="14"/>
      <c r="G53" s="53"/>
      <c r="H53" s="69">
        <f t="shared" si="19"/>
        <v>0</v>
      </c>
      <c r="I53" s="69">
        <f t="shared" si="20"/>
        <v>0</v>
      </c>
      <c r="J53" s="69">
        <f t="shared" si="21"/>
        <v>0</v>
      </c>
      <c r="K53" s="86">
        <f t="shared" si="16"/>
        <v>0</v>
      </c>
      <c r="O53" s="184"/>
      <c r="P53" s="174"/>
      <c r="Q53" s="174"/>
      <c r="R53" s="174"/>
      <c r="S53" s="174"/>
      <c r="T53" s="174"/>
      <c r="U53" s="174"/>
      <c r="V53" s="174"/>
      <c r="W53" s="174"/>
      <c r="X53" s="174"/>
      <c r="Y53" s="174"/>
      <c r="Z53" s="180">
        <f t="shared" si="17"/>
        <v>0</v>
      </c>
      <c r="AA53" s="179">
        <f t="shared" si="18"/>
        <v>0</v>
      </c>
    </row>
    <row r="54" spans="1:27" ht="12.75" hidden="1" customHeight="1" x14ac:dyDescent="0.25">
      <c r="A54" s="108"/>
      <c r="B54" s="29"/>
      <c r="C54" s="14"/>
      <c r="D54" s="14"/>
      <c r="E54" s="14"/>
      <c r="F54" s="14"/>
      <c r="G54" s="53"/>
      <c r="H54" s="69">
        <f t="shared" si="19"/>
        <v>0</v>
      </c>
      <c r="I54" s="69">
        <f t="shared" si="20"/>
        <v>0</v>
      </c>
      <c r="J54" s="69">
        <f t="shared" si="21"/>
        <v>0</v>
      </c>
      <c r="K54" s="86">
        <f t="shared" si="16"/>
        <v>0</v>
      </c>
      <c r="O54" s="173"/>
      <c r="P54" s="174"/>
      <c r="Q54" s="174"/>
      <c r="R54" s="174"/>
      <c r="S54" s="174"/>
      <c r="T54" s="174"/>
      <c r="U54" s="174"/>
      <c r="V54" s="174"/>
      <c r="W54" s="174"/>
      <c r="X54" s="174"/>
      <c r="Y54" s="174"/>
      <c r="Z54" s="180">
        <f t="shared" si="17"/>
        <v>0</v>
      </c>
      <c r="AA54" s="179">
        <f t="shared" si="18"/>
        <v>0</v>
      </c>
    </row>
    <row r="55" spans="1:27" ht="12.75" hidden="1" customHeight="1" thickBot="1" x14ac:dyDescent="0.3">
      <c r="A55" s="108"/>
      <c r="B55" s="29"/>
      <c r="C55" s="14"/>
      <c r="D55" s="14"/>
      <c r="E55" s="14"/>
      <c r="F55" s="14"/>
      <c r="G55" s="53"/>
      <c r="H55" s="69">
        <f t="shared" si="19"/>
        <v>0</v>
      </c>
      <c r="I55" s="69">
        <f t="shared" si="20"/>
        <v>0</v>
      </c>
      <c r="J55" s="69">
        <f t="shared" si="21"/>
        <v>0</v>
      </c>
      <c r="K55" s="86">
        <f t="shared" si="16"/>
        <v>0</v>
      </c>
      <c r="O55" s="173"/>
      <c r="P55" s="174"/>
      <c r="Q55" s="174"/>
      <c r="R55" s="174"/>
      <c r="S55" s="174"/>
      <c r="T55" s="174"/>
      <c r="U55" s="174"/>
      <c r="V55" s="174"/>
      <c r="W55" s="174"/>
      <c r="X55" s="174"/>
      <c r="Y55" s="174"/>
      <c r="Z55" s="180">
        <f t="shared" si="17"/>
        <v>0</v>
      </c>
      <c r="AA55" s="179">
        <f t="shared" si="18"/>
        <v>0</v>
      </c>
    </row>
    <row r="56" spans="1:27" ht="15" customHeight="1" thickBot="1" x14ac:dyDescent="0.35">
      <c r="A56" s="283" t="s">
        <v>206</v>
      </c>
      <c r="B56" s="283"/>
      <c r="C56" s="283"/>
      <c r="D56" s="283"/>
      <c r="E56" s="283"/>
      <c r="F56" s="283"/>
      <c r="G56" s="284"/>
      <c r="H56" s="82">
        <f>ROUND(SUM(H46:H55),0)</f>
        <v>6113</v>
      </c>
      <c r="I56" s="82">
        <f t="shared" ref="I56:J56" si="25">ROUND(SUM(I46:I55),0)</f>
        <v>9277</v>
      </c>
      <c r="J56" s="82">
        <f t="shared" si="25"/>
        <v>4286</v>
      </c>
      <c r="K56" s="243">
        <f>SUM(H56:J56)</f>
        <v>19676</v>
      </c>
      <c r="L56" s="244"/>
      <c r="O56" s="173"/>
      <c r="P56" s="189">
        <f t="shared" ref="P56:Z56" si="26">SUM(P46:P55)</f>
        <v>0</v>
      </c>
      <c r="Q56" s="189">
        <f t="shared" si="26"/>
        <v>0</v>
      </c>
      <c r="R56" s="189">
        <f t="shared" si="26"/>
        <v>0</v>
      </c>
      <c r="S56" s="189">
        <f t="shared" si="26"/>
        <v>0</v>
      </c>
      <c r="T56" s="189">
        <f t="shared" si="26"/>
        <v>0</v>
      </c>
      <c r="U56" s="189">
        <f t="shared" si="26"/>
        <v>0</v>
      </c>
      <c r="V56" s="189">
        <f t="shared" si="26"/>
        <v>0</v>
      </c>
      <c r="W56" s="189">
        <f t="shared" si="26"/>
        <v>0</v>
      </c>
      <c r="X56" s="189">
        <f t="shared" si="26"/>
        <v>0</v>
      </c>
      <c r="Y56" s="189">
        <f t="shared" si="26"/>
        <v>0</v>
      </c>
      <c r="Z56" s="190">
        <f t="shared" si="26"/>
        <v>0</v>
      </c>
      <c r="AA56" s="189">
        <f t="shared" si="18"/>
        <v>19676</v>
      </c>
    </row>
    <row r="57" spans="1:27" ht="21.6" customHeight="1" x14ac:dyDescent="0.25">
      <c r="A57" s="281" t="s">
        <v>57</v>
      </c>
      <c r="B57" s="282"/>
      <c r="C57" s="282"/>
      <c r="D57" s="282"/>
      <c r="E57" s="210"/>
      <c r="F57" s="210"/>
      <c r="G57" s="210"/>
      <c r="H57" s="221"/>
      <c r="I57" s="221"/>
      <c r="J57" s="222"/>
      <c r="K57" s="224"/>
      <c r="O57" s="184"/>
      <c r="P57" s="181"/>
      <c r="Q57" s="181"/>
      <c r="R57" s="181"/>
      <c r="S57" s="181"/>
      <c r="T57" s="181"/>
      <c r="U57" s="181"/>
      <c r="V57" s="181"/>
      <c r="W57" s="181"/>
      <c r="X57" s="181"/>
      <c r="Y57" s="181"/>
      <c r="Z57" s="175"/>
      <c r="AA57" s="174"/>
    </row>
    <row r="58" spans="1:27" s="55" customFormat="1" ht="24" customHeight="1" x14ac:dyDescent="0.25">
      <c r="A58" s="108" t="s">
        <v>58</v>
      </c>
      <c r="B58" s="29" t="s">
        <v>59</v>
      </c>
      <c r="C58" s="14">
        <v>4</v>
      </c>
      <c r="D58" s="14"/>
      <c r="E58" s="14"/>
      <c r="F58" s="14" t="s">
        <v>60</v>
      </c>
      <c r="G58" s="53">
        <v>22</v>
      </c>
      <c r="H58" s="81">
        <f>C58*G58</f>
        <v>88</v>
      </c>
      <c r="I58" s="81">
        <f>D58*G58</f>
        <v>0</v>
      </c>
      <c r="J58" s="81">
        <f>G58*E58</f>
        <v>0</v>
      </c>
      <c r="K58" s="86">
        <f t="shared" ref="K58:K69" si="27">SUM(H58,I58,J58)</f>
        <v>88</v>
      </c>
      <c r="L58" s="15"/>
      <c r="M58" s="11"/>
      <c r="N58" s="11"/>
      <c r="O58" s="173"/>
      <c r="P58" s="181"/>
      <c r="Q58" s="181"/>
      <c r="R58" s="181"/>
      <c r="S58" s="181"/>
      <c r="T58" s="181"/>
      <c r="U58" s="181"/>
      <c r="V58" s="181"/>
      <c r="W58" s="181"/>
      <c r="X58" s="181"/>
      <c r="Y58" s="181"/>
      <c r="Z58" s="180">
        <f t="shared" ref="Z58:Z69" si="28">SUM(P58:Y58)</f>
        <v>0</v>
      </c>
      <c r="AA58" s="179">
        <f t="shared" ref="AA58:AA70" si="29">K58-Z58</f>
        <v>88</v>
      </c>
    </row>
    <row r="59" spans="1:27" s="55" customFormat="1" ht="27.75" customHeight="1" x14ac:dyDescent="0.25">
      <c r="A59" s="108" t="s">
        <v>61</v>
      </c>
      <c r="B59" s="29" t="s">
        <v>62</v>
      </c>
      <c r="C59" s="14">
        <v>1</v>
      </c>
      <c r="D59" s="14"/>
      <c r="E59" s="14"/>
      <c r="F59" s="14" t="s">
        <v>63</v>
      </c>
      <c r="G59" s="53">
        <v>420</v>
      </c>
      <c r="H59" s="69">
        <f t="shared" ref="H59:H69" si="30">C59*G59</f>
        <v>420</v>
      </c>
      <c r="I59" s="69">
        <f t="shared" ref="I59:I69" si="31">D59*G59</f>
        <v>0</v>
      </c>
      <c r="J59" s="69">
        <f t="shared" ref="J59:J69" si="32">G59*E59</f>
        <v>0</v>
      </c>
      <c r="K59" s="86">
        <f t="shared" si="27"/>
        <v>420</v>
      </c>
      <c r="L59" s="15"/>
      <c r="M59" s="11"/>
      <c r="N59" s="11"/>
      <c r="O59" s="173"/>
      <c r="P59" s="181"/>
      <c r="Q59" s="181"/>
      <c r="R59" s="181"/>
      <c r="S59" s="181"/>
      <c r="T59" s="181"/>
      <c r="U59" s="181"/>
      <c r="V59" s="181"/>
      <c r="W59" s="181"/>
      <c r="X59" s="181"/>
      <c r="Y59" s="181"/>
      <c r="Z59" s="180">
        <f t="shared" si="28"/>
        <v>0</v>
      </c>
      <c r="AA59" s="179">
        <f t="shared" si="29"/>
        <v>420</v>
      </c>
    </row>
    <row r="60" spans="1:27" s="55" customFormat="1" ht="24" customHeight="1" x14ac:dyDescent="0.25">
      <c r="A60" s="108" t="s">
        <v>64</v>
      </c>
      <c r="B60" s="29" t="s">
        <v>65</v>
      </c>
      <c r="C60" s="14">
        <v>1</v>
      </c>
      <c r="D60" s="14">
        <v>1</v>
      </c>
      <c r="E60" s="14">
        <v>1</v>
      </c>
      <c r="F60" s="14" t="s">
        <v>66</v>
      </c>
      <c r="G60" s="53">
        <v>120</v>
      </c>
      <c r="H60" s="69">
        <f t="shared" si="30"/>
        <v>120</v>
      </c>
      <c r="I60" s="69">
        <f t="shared" si="31"/>
        <v>120</v>
      </c>
      <c r="J60" s="69">
        <f t="shared" si="32"/>
        <v>120</v>
      </c>
      <c r="K60" s="86">
        <f t="shared" si="27"/>
        <v>360</v>
      </c>
      <c r="L60" s="15"/>
      <c r="M60" s="11"/>
      <c r="N60" s="11"/>
      <c r="O60" s="173"/>
      <c r="P60" s="181"/>
      <c r="Q60" s="181"/>
      <c r="R60" s="181"/>
      <c r="S60" s="181"/>
      <c r="T60" s="181"/>
      <c r="U60" s="181"/>
      <c r="V60" s="181"/>
      <c r="W60" s="181"/>
      <c r="X60" s="181"/>
      <c r="Y60" s="181"/>
      <c r="Z60" s="180">
        <f t="shared" si="28"/>
        <v>0</v>
      </c>
      <c r="AA60" s="179">
        <f t="shared" si="29"/>
        <v>360</v>
      </c>
    </row>
    <row r="61" spans="1:27" s="55" customFormat="1" ht="25.5" customHeight="1" thickBot="1" x14ac:dyDescent="0.3">
      <c r="A61" s="108" t="s">
        <v>67</v>
      </c>
      <c r="B61" s="29" t="s">
        <v>68</v>
      </c>
      <c r="C61" s="14">
        <v>10</v>
      </c>
      <c r="D61" s="14">
        <v>10</v>
      </c>
      <c r="E61" s="14">
        <v>10</v>
      </c>
      <c r="F61" s="14" t="s">
        <v>69</v>
      </c>
      <c r="G61" s="53">
        <v>2.6</v>
      </c>
      <c r="H61" s="69">
        <f t="shared" si="30"/>
        <v>26</v>
      </c>
      <c r="I61" s="69">
        <f t="shared" si="31"/>
        <v>26</v>
      </c>
      <c r="J61" s="69">
        <f t="shared" si="32"/>
        <v>26</v>
      </c>
      <c r="K61" s="86">
        <f t="shared" si="27"/>
        <v>78</v>
      </c>
      <c r="L61" s="15"/>
      <c r="M61" s="11"/>
      <c r="N61" s="11"/>
      <c r="O61" s="173"/>
      <c r="P61" s="181"/>
      <c r="Q61" s="181"/>
      <c r="R61" s="181"/>
      <c r="S61" s="181"/>
      <c r="T61" s="181"/>
      <c r="U61" s="181"/>
      <c r="V61" s="181"/>
      <c r="W61" s="181"/>
      <c r="X61" s="181"/>
      <c r="Y61" s="181"/>
      <c r="Z61" s="180">
        <f t="shared" si="28"/>
        <v>0</v>
      </c>
      <c r="AA61" s="179">
        <f t="shared" si="29"/>
        <v>78</v>
      </c>
    </row>
    <row r="62" spans="1:27" s="55" customFormat="1" ht="12.75" hidden="1" customHeight="1" x14ac:dyDescent="0.25">
      <c r="A62" s="15"/>
      <c r="C62" s="14"/>
      <c r="D62" s="14"/>
      <c r="E62" s="14"/>
      <c r="F62" s="14"/>
      <c r="G62" s="53"/>
      <c r="H62" s="69">
        <f t="shared" si="30"/>
        <v>0</v>
      </c>
      <c r="I62" s="69">
        <f t="shared" si="31"/>
        <v>0</v>
      </c>
      <c r="J62" s="69">
        <f t="shared" si="32"/>
        <v>0</v>
      </c>
      <c r="K62" s="86">
        <f t="shared" si="27"/>
        <v>0</v>
      </c>
      <c r="L62" s="15"/>
      <c r="M62" s="11"/>
      <c r="N62" s="11"/>
      <c r="O62" s="184"/>
      <c r="P62" s="181"/>
      <c r="Q62" s="181"/>
      <c r="R62" s="181"/>
      <c r="S62" s="181"/>
      <c r="T62" s="181"/>
      <c r="U62" s="181"/>
      <c r="V62" s="181"/>
      <c r="W62" s="181"/>
      <c r="X62" s="181"/>
      <c r="Y62" s="181"/>
      <c r="Z62" s="180">
        <f t="shared" si="28"/>
        <v>0</v>
      </c>
      <c r="AA62" s="179">
        <f t="shared" si="29"/>
        <v>0</v>
      </c>
    </row>
    <row r="63" spans="1:27" s="55" customFormat="1" ht="12.75" hidden="1" customHeight="1" x14ac:dyDescent="0.25">
      <c r="A63" s="108"/>
      <c r="B63" s="29"/>
      <c r="C63" s="14"/>
      <c r="D63" s="14"/>
      <c r="E63" s="14"/>
      <c r="F63" s="14"/>
      <c r="G63" s="53"/>
      <c r="H63" s="69">
        <f t="shared" si="30"/>
        <v>0</v>
      </c>
      <c r="I63" s="69">
        <f t="shared" si="31"/>
        <v>0</v>
      </c>
      <c r="J63" s="69">
        <f t="shared" si="32"/>
        <v>0</v>
      </c>
      <c r="K63" s="86">
        <f t="shared" si="27"/>
        <v>0</v>
      </c>
      <c r="L63" s="15"/>
      <c r="M63" s="11"/>
      <c r="N63" s="11"/>
      <c r="O63" s="184"/>
      <c r="P63" s="181"/>
      <c r="Q63" s="181"/>
      <c r="R63" s="181"/>
      <c r="S63" s="181"/>
      <c r="T63" s="181"/>
      <c r="U63" s="181"/>
      <c r="V63" s="181"/>
      <c r="W63" s="181"/>
      <c r="X63" s="181"/>
      <c r="Y63" s="181"/>
      <c r="Z63" s="180">
        <f t="shared" si="28"/>
        <v>0</v>
      </c>
      <c r="AA63" s="179">
        <f t="shared" si="29"/>
        <v>0</v>
      </c>
    </row>
    <row r="64" spans="1:27" s="55" customFormat="1" ht="12.75" hidden="1" customHeight="1" x14ac:dyDescent="0.25">
      <c r="A64" s="108"/>
      <c r="B64" s="29"/>
      <c r="C64" s="14"/>
      <c r="D64" s="14"/>
      <c r="E64" s="14"/>
      <c r="F64" s="14"/>
      <c r="G64" s="53"/>
      <c r="H64" s="69">
        <f t="shared" si="30"/>
        <v>0</v>
      </c>
      <c r="I64" s="69">
        <f t="shared" si="31"/>
        <v>0</v>
      </c>
      <c r="J64" s="69">
        <f t="shared" si="32"/>
        <v>0</v>
      </c>
      <c r="K64" s="86">
        <f t="shared" si="27"/>
        <v>0</v>
      </c>
      <c r="L64" s="15"/>
      <c r="M64" s="11"/>
      <c r="N64" s="11"/>
      <c r="O64" s="173"/>
      <c r="P64" s="174"/>
      <c r="Q64" s="174"/>
      <c r="R64" s="174"/>
      <c r="S64" s="174"/>
      <c r="T64" s="174"/>
      <c r="U64" s="174"/>
      <c r="V64" s="174"/>
      <c r="W64" s="174"/>
      <c r="X64" s="174"/>
      <c r="Y64" s="174"/>
      <c r="Z64" s="180">
        <f t="shared" si="28"/>
        <v>0</v>
      </c>
      <c r="AA64" s="179">
        <f t="shared" si="29"/>
        <v>0</v>
      </c>
    </row>
    <row r="65" spans="1:27" s="55" customFormat="1" ht="12.75" hidden="1" customHeight="1" x14ac:dyDescent="0.25">
      <c r="A65" s="108"/>
      <c r="B65" s="29"/>
      <c r="C65" s="14"/>
      <c r="D65" s="14"/>
      <c r="E65" s="14"/>
      <c r="F65" s="14"/>
      <c r="G65" s="53"/>
      <c r="H65" s="69">
        <f t="shared" si="30"/>
        <v>0</v>
      </c>
      <c r="I65" s="69">
        <f t="shared" si="31"/>
        <v>0</v>
      </c>
      <c r="J65" s="69">
        <f t="shared" si="32"/>
        <v>0</v>
      </c>
      <c r="K65" s="86">
        <f t="shared" si="27"/>
        <v>0</v>
      </c>
      <c r="L65" s="15"/>
      <c r="M65" s="11"/>
      <c r="N65" s="11"/>
      <c r="O65" s="173"/>
      <c r="P65" s="181"/>
      <c r="Q65" s="181"/>
      <c r="R65" s="181"/>
      <c r="S65" s="181"/>
      <c r="T65" s="181"/>
      <c r="U65" s="181"/>
      <c r="V65" s="181"/>
      <c r="W65" s="181"/>
      <c r="X65" s="181"/>
      <c r="Y65" s="181"/>
      <c r="Z65" s="180">
        <f t="shared" si="28"/>
        <v>0</v>
      </c>
      <c r="AA65" s="179">
        <f t="shared" si="29"/>
        <v>0</v>
      </c>
    </row>
    <row r="66" spans="1:27" s="55" customFormat="1" ht="12.75" hidden="1" customHeight="1" x14ac:dyDescent="0.25">
      <c r="A66" s="108"/>
      <c r="B66" s="29"/>
      <c r="C66" s="14"/>
      <c r="D66" s="14"/>
      <c r="E66" s="14"/>
      <c r="F66" s="14"/>
      <c r="G66" s="53"/>
      <c r="H66" s="69">
        <f t="shared" si="30"/>
        <v>0</v>
      </c>
      <c r="I66" s="69">
        <f t="shared" si="31"/>
        <v>0</v>
      </c>
      <c r="J66" s="69">
        <f t="shared" si="32"/>
        <v>0</v>
      </c>
      <c r="K66" s="86">
        <f t="shared" si="27"/>
        <v>0</v>
      </c>
      <c r="L66" s="15"/>
      <c r="M66" s="11"/>
      <c r="N66" s="11"/>
      <c r="O66" s="173"/>
      <c r="P66" s="181"/>
      <c r="Q66" s="181"/>
      <c r="R66" s="181"/>
      <c r="S66" s="181"/>
      <c r="T66" s="181"/>
      <c r="U66" s="181"/>
      <c r="V66" s="181"/>
      <c r="W66" s="181"/>
      <c r="X66" s="181"/>
      <c r="Y66" s="181"/>
      <c r="Z66" s="180">
        <f t="shared" si="28"/>
        <v>0</v>
      </c>
      <c r="AA66" s="179">
        <f t="shared" si="29"/>
        <v>0</v>
      </c>
    </row>
    <row r="67" spans="1:27" s="55" customFormat="1" ht="12.75" hidden="1" customHeight="1" x14ac:dyDescent="0.25">
      <c r="A67" s="108"/>
      <c r="B67" s="29"/>
      <c r="C67" s="14"/>
      <c r="D67" s="14"/>
      <c r="E67" s="14"/>
      <c r="F67" s="14"/>
      <c r="G67" s="53"/>
      <c r="H67" s="69">
        <f t="shared" si="30"/>
        <v>0</v>
      </c>
      <c r="I67" s="69">
        <f t="shared" si="31"/>
        <v>0</v>
      </c>
      <c r="J67" s="69">
        <f t="shared" si="32"/>
        <v>0</v>
      </c>
      <c r="K67" s="86">
        <f t="shared" si="27"/>
        <v>0</v>
      </c>
      <c r="L67" s="15"/>
      <c r="M67" s="11"/>
      <c r="N67" s="11"/>
      <c r="O67" s="173"/>
      <c r="P67" s="181"/>
      <c r="Q67" s="181"/>
      <c r="R67" s="181"/>
      <c r="S67" s="181"/>
      <c r="T67" s="181"/>
      <c r="U67" s="181"/>
      <c r="V67" s="181"/>
      <c r="W67" s="181"/>
      <c r="X67" s="181"/>
      <c r="Y67" s="181"/>
      <c r="Z67" s="180">
        <f t="shared" si="28"/>
        <v>0</v>
      </c>
      <c r="AA67" s="179">
        <f t="shared" si="29"/>
        <v>0</v>
      </c>
    </row>
    <row r="68" spans="1:27" s="55" customFormat="1" ht="12.75" hidden="1" customHeight="1" x14ac:dyDescent="0.25">
      <c r="A68" s="108"/>
      <c r="B68" s="29"/>
      <c r="C68" s="14"/>
      <c r="D68" s="14"/>
      <c r="E68" s="14"/>
      <c r="F68" s="14"/>
      <c r="G68" s="53"/>
      <c r="H68" s="69">
        <f t="shared" si="30"/>
        <v>0</v>
      </c>
      <c r="I68" s="69">
        <f t="shared" si="31"/>
        <v>0</v>
      </c>
      <c r="J68" s="69">
        <f t="shared" si="32"/>
        <v>0</v>
      </c>
      <c r="K68" s="86">
        <f t="shared" si="27"/>
        <v>0</v>
      </c>
      <c r="L68" s="15"/>
      <c r="M68" s="11"/>
      <c r="N68" s="11"/>
      <c r="O68" s="184"/>
      <c r="P68" s="181"/>
      <c r="Q68" s="181"/>
      <c r="R68" s="181"/>
      <c r="S68" s="181"/>
      <c r="T68" s="181"/>
      <c r="U68" s="181"/>
      <c r="V68" s="181"/>
      <c r="W68" s="181"/>
      <c r="X68" s="181"/>
      <c r="Y68" s="181"/>
      <c r="Z68" s="180">
        <f t="shared" si="28"/>
        <v>0</v>
      </c>
      <c r="AA68" s="179">
        <f t="shared" si="29"/>
        <v>0</v>
      </c>
    </row>
    <row r="69" spans="1:27" s="55" customFormat="1" ht="12.75" hidden="1" customHeight="1" thickBot="1" x14ac:dyDescent="0.3">
      <c r="A69" s="108"/>
      <c r="B69" s="29"/>
      <c r="C69" s="14"/>
      <c r="D69" s="14"/>
      <c r="E69" s="14"/>
      <c r="F69" s="14"/>
      <c r="G69" s="53"/>
      <c r="H69" s="69">
        <f t="shared" si="30"/>
        <v>0</v>
      </c>
      <c r="I69" s="69">
        <f t="shared" si="31"/>
        <v>0</v>
      </c>
      <c r="J69" s="69">
        <f t="shared" si="32"/>
        <v>0</v>
      </c>
      <c r="K69" s="86">
        <f t="shared" si="27"/>
        <v>0</v>
      </c>
      <c r="L69" s="15"/>
      <c r="M69" s="11"/>
      <c r="N69" s="11"/>
      <c r="O69" s="184"/>
      <c r="P69" s="181"/>
      <c r="Q69" s="181"/>
      <c r="R69" s="181"/>
      <c r="S69" s="181"/>
      <c r="T69" s="181"/>
      <c r="U69" s="181"/>
      <c r="V69" s="181"/>
      <c r="W69" s="181"/>
      <c r="X69" s="181"/>
      <c r="Y69" s="181"/>
      <c r="Z69" s="180">
        <f t="shared" si="28"/>
        <v>0</v>
      </c>
      <c r="AA69" s="179">
        <f t="shared" si="29"/>
        <v>0</v>
      </c>
    </row>
    <row r="70" spans="1:27" ht="12.75" customHeight="1" thickBot="1" x14ac:dyDescent="0.35">
      <c r="A70" s="283" t="s">
        <v>205</v>
      </c>
      <c r="B70" s="283"/>
      <c r="C70" s="283"/>
      <c r="D70" s="283"/>
      <c r="E70" s="283"/>
      <c r="F70" s="283"/>
      <c r="G70" s="284"/>
      <c r="H70" s="104">
        <f>ROUND(SUM(H57:H69),0)</f>
        <v>654</v>
      </c>
      <c r="I70" s="104">
        <f t="shared" ref="I70:J70" si="33">ROUND(SUM(I57:I69),0)</f>
        <v>146</v>
      </c>
      <c r="J70" s="104">
        <f t="shared" si="33"/>
        <v>146</v>
      </c>
      <c r="K70" s="243">
        <f>SUM(A70:J70)</f>
        <v>946</v>
      </c>
      <c r="L70" s="244"/>
      <c r="O70" s="173"/>
      <c r="P70" s="189">
        <f>SUM(P57:P69)</f>
        <v>0</v>
      </c>
      <c r="Q70" s="189">
        <f t="shared" ref="Q70:Z70" si="34">SUM(Q57:Q69)</f>
        <v>0</v>
      </c>
      <c r="R70" s="189">
        <f t="shared" si="34"/>
        <v>0</v>
      </c>
      <c r="S70" s="189">
        <f t="shared" si="34"/>
        <v>0</v>
      </c>
      <c r="T70" s="189">
        <f t="shared" si="34"/>
        <v>0</v>
      </c>
      <c r="U70" s="189">
        <f t="shared" si="34"/>
        <v>0</v>
      </c>
      <c r="V70" s="189">
        <f t="shared" si="34"/>
        <v>0</v>
      </c>
      <c r="W70" s="189">
        <f t="shared" si="34"/>
        <v>0</v>
      </c>
      <c r="X70" s="189">
        <f t="shared" si="34"/>
        <v>0</v>
      </c>
      <c r="Y70" s="189">
        <f t="shared" si="34"/>
        <v>0</v>
      </c>
      <c r="Z70" s="190">
        <f t="shared" si="34"/>
        <v>0</v>
      </c>
      <c r="AA70" s="189">
        <f t="shared" si="29"/>
        <v>946</v>
      </c>
    </row>
    <row r="71" spans="1:27" ht="21.6" customHeight="1" x14ac:dyDescent="0.25">
      <c r="A71" s="281" t="s">
        <v>3</v>
      </c>
      <c r="B71" s="282"/>
      <c r="C71" s="210"/>
      <c r="D71" s="210"/>
      <c r="E71" s="210"/>
      <c r="F71" s="210"/>
      <c r="G71" s="210"/>
      <c r="H71" s="222"/>
      <c r="I71" s="222"/>
      <c r="J71" s="222"/>
      <c r="K71" s="223"/>
      <c r="O71" s="173"/>
      <c r="P71" s="181"/>
      <c r="Q71" s="181"/>
      <c r="R71" s="181"/>
      <c r="S71" s="181"/>
      <c r="T71" s="181"/>
      <c r="U71" s="181"/>
      <c r="V71" s="181"/>
      <c r="W71" s="181"/>
      <c r="X71" s="181"/>
      <c r="Y71" s="181"/>
      <c r="Z71" s="175"/>
      <c r="AA71" s="179"/>
    </row>
    <row r="72" spans="1:27" ht="41.4" x14ac:dyDescent="0.25">
      <c r="A72" s="108" t="s">
        <v>71</v>
      </c>
      <c r="B72" s="176" t="s">
        <v>72</v>
      </c>
      <c r="C72" s="177">
        <v>460</v>
      </c>
      <c r="D72" s="14">
        <v>460</v>
      </c>
      <c r="E72" s="14"/>
      <c r="F72" s="14" t="s">
        <v>73</v>
      </c>
      <c r="G72" s="56">
        <v>0.56000000000000005</v>
      </c>
      <c r="H72" s="81">
        <f>C72*G72</f>
        <v>257.60000000000002</v>
      </c>
      <c r="I72" s="81">
        <f>D72*G72</f>
        <v>257.60000000000002</v>
      </c>
      <c r="J72" s="81">
        <f>G72*E72</f>
        <v>0</v>
      </c>
      <c r="K72" s="86">
        <f t="shared" ref="K72:K83" si="35">SUM(H72,I72,J72)</f>
        <v>515.20000000000005</v>
      </c>
      <c r="O72" s="178"/>
      <c r="P72" s="179"/>
      <c r="Q72" s="179"/>
      <c r="R72" s="179"/>
      <c r="S72" s="179"/>
      <c r="T72" s="179"/>
      <c r="U72" s="179"/>
      <c r="V72" s="179"/>
      <c r="W72" s="179"/>
      <c r="X72" s="179"/>
      <c r="Y72" s="179"/>
      <c r="Z72" s="180">
        <f t="shared" ref="Z72:Z83" si="36">SUM(P72:Y72)</f>
        <v>0</v>
      </c>
      <c r="AA72" s="179">
        <f t="shared" ref="AA72:AA84" si="37">K72-Z72</f>
        <v>515.20000000000005</v>
      </c>
    </row>
    <row r="73" spans="1:27" ht="41.4" x14ac:dyDescent="0.25">
      <c r="A73" s="108" t="s">
        <v>74</v>
      </c>
      <c r="B73" s="176" t="s">
        <v>75</v>
      </c>
      <c r="C73" s="177"/>
      <c r="D73" s="14"/>
      <c r="E73" s="14">
        <v>216</v>
      </c>
      <c r="F73" s="14" t="s">
        <v>73</v>
      </c>
      <c r="G73" s="56">
        <v>0.56000000000000005</v>
      </c>
      <c r="H73" s="69">
        <f t="shared" ref="H73:H83" si="38">C73*G73</f>
        <v>0</v>
      </c>
      <c r="I73" s="69">
        <f t="shared" ref="I73:I83" si="39">D73*G73</f>
        <v>0</v>
      </c>
      <c r="J73" s="69">
        <f t="shared" ref="J73:J83" si="40">G73*E73</f>
        <v>120.96000000000001</v>
      </c>
      <c r="K73" s="86">
        <f t="shared" si="35"/>
        <v>120.96000000000001</v>
      </c>
      <c r="O73" s="178"/>
      <c r="P73" s="179"/>
      <c r="Q73" s="179"/>
      <c r="R73" s="179"/>
      <c r="S73" s="179"/>
      <c r="T73" s="179"/>
      <c r="U73" s="179"/>
      <c r="V73" s="179"/>
      <c r="W73" s="179"/>
      <c r="X73" s="179"/>
      <c r="Y73" s="179"/>
      <c r="Z73" s="180">
        <f t="shared" si="36"/>
        <v>0</v>
      </c>
      <c r="AA73" s="179">
        <f t="shared" si="37"/>
        <v>120.96000000000001</v>
      </c>
    </row>
    <row r="74" spans="1:27" ht="41.4" x14ac:dyDescent="0.25">
      <c r="A74" s="108" t="s">
        <v>74</v>
      </c>
      <c r="B74" s="176" t="s">
        <v>76</v>
      </c>
      <c r="C74" s="177"/>
      <c r="D74" s="14"/>
      <c r="E74" s="14">
        <v>1</v>
      </c>
      <c r="F74" s="14" t="s">
        <v>77</v>
      </c>
      <c r="G74" s="56">
        <v>150</v>
      </c>
      <c r="H74" s="69">
        <f t="shared" si="38"/>
        <v>0</v>
      </c>
      <c r="I74" s="69">
        <f t="shared" si="39"/>
        <v>0</v>
      </c>
      <c r="J74" s="69">
        <f t="shared" si="40"/>
        <v>150</v>
      </c>
      <c r="K74" s="86">
        <f t="shared" si="35"/>
        <v>150</v>
      </c>
      <c r="O74" s="178"/>
      <c r="P74" s="179"/>
      <c r="Q74" s="179"/>
      <c r="R74" s="179"/>
      <c r="S74" s="179"/>
      <c r="T74" s="179"/>
      <c r="U74" s="179"/>
      <c r="V74" s="179"/>
      <c r="W74" s="179"/>
      <c r="X74" s="179"/>
      <c r="Y74" s="179"/>
      <c r="Z74" s="180">
        <f t="shared" si="36"/>
        <v>0</v>
      </c>
      <c r="AA74" s="179">
        <f t="shared" si="37"/>
        <v>150</v>
      </c>
    </row>
    <row r="75" spans="1:27" ht="42" thickBot="1" x14ac:dyDescent="0.3">
      <c r="A75" s="108" t="s">
        <v>74</v>
      </c>
      <c r="B75" s="176" t="s">
        <v>78</v>
      </c>
      <c r="C75" s="177"/>
      <c r="D75" s="14"/>
      <c r="E75" s="14">
        <v>2</v>
      </c>
      <c r="F75" s="14" t="s">
        <v>79</v>
      </c>
      <c r="G75" s="56">
        <v>150</v>
      </c>
      <c r="H75" s="69">
        <f t="shared" si="38"/>
        <v>0</v>
      </c>
      <c r="I75" s="69">
        <f t="shared" si="39"/>
        <v>0</v>
      </c>
      <c r="J75" s="69">
        <f t="shared" si="40"/>
        <v>300</v>
      </c>
      <c r="K75" s="86">
        <f t="shared" si="35"/>
        <v>300</v>
      </c>
      <c r="O75" s="178"/>
      <c r="P75" s="179"/>
      <c r="Q75" s="179"/>
      <c r="R75" s="179"/>
      <c r="S75" s="179"/>
      <c r="T75" s="179"/>
      <c r="U75" s="179"/>
      <c r="V75" s="179"/>
      <c r="W75" s="179"/>
      <c r="X75" s="179"/>
      <c r="Y75" s="179"/>
      <c r="Z75" s="180">
        <f t="shared" si="36"/>
        <v>0</v>
      </c>
      <c r="AA75" s="179">
        <f t="shared" si="37"/>
        <v>300</v>
      </c>
    </row>
    <row r="76" spans="1:27" ht="14.4" hidden="1" thickBot="1" x14ac:dyDescent="0.3">
      <c r="A76" s="108"/>
      <c r="B76" s="29"/>
      <c r="C76" s="14"/>
      <c r="D76" s="14"/>
      <c r="E76" s="14"/>
      <c r="F76" s="14"/>
      <c r="G76" s="56"/>
      <c r="H76" s="69">
        <f t="shared" si="38"/>
        <v>0</v>
      </c>
      <c r="I76" s="69">
        <f t="shared" si="39"/>
        <v>0</v>
      </c>
      <c r="J76" s="69">
        <f t="shared" si="40"/>
        <v>0</v>
      </c>
      <c r="K76" s="86">
        <f t="shared" si="35"/>
        <v>0</v>
      </c>
      <c r="O76" s="178"/>
      <c r="P76" s="179"/>
      <c r="Q76" s="179"/>
      <c r="R76" s="179"/>
      <c r="S76" s="179"/>
      <c r="T76" s="179"/>
      <c r="U76" s="179"/>
      <c r="V76" s="179"/>
      <c r="W76" s="179"/>
      <c r="X76" s="179"/>
      <c r="Y76" s="179"/>
      <c r="Z76" s="180">
        <f t="shared" si="36"/>
        <v>0</v>
      </c>
      <c r="AA76" s="179">
        <f t="shared" si="37"/>
        <v>0</v>
      </c>
    </row>
    <row r="77" spans="1:27" ht="14.4" hidden="1" thickBot="1" x14ac:dyDescent="0.3">
      <c r="A77" s="108"/>
      <c r="B77" s="29"/>
      <c r="C77" s="14"/>
      <c r="D77" s="14"/>
      <c r="E77" s="14"/>
      <c r="F77" s="14"/>
      <c r="G77" s="56"/>
      <c r="H77" s="69">
        <f t="shared" si="38"/>
        <v>0</v>
      </c>
      <c r="I77" s="69">
        <f t="shared" si="39"/>
        <v>0</v>
      </c>
      <c r="J77" s="69">
        <f t="shared" si="40"/>
        <v>0</v>
      </c>
      <c r="K77" s="86">
        <f t="shared" si="35"/>
        <v>0</v>
      </c>
      <c r="O77" s="173"/>
      <c r="P77" s="179"/>
      <c r="Q77" s="179"/>
      <c r="R77" s="179"/>
      <c r="S77" s="179"/>
      <c r="T77" s="179"/>
      <c r="U77" s="179"/>
      <c r="V77" s="179"/>
      <c r="W77" s="179"/>
      <c r="X77" s="179"/>
      <c r="Y77" s="179"/>
      <c r="Z77" s="180">
        <f t="shared" si="36"/>
        <v>0</v>
      </c>
      <c r="AA77" s="179">
        <f t="shared" si="37"/>
        <v>0</v>
      </c>
    </row>
    <row r="78" spans="1:27" ht="14.4" hidden="1" thickBot="1" x14ac:dyDescent="0.3">
      <c r="A78" s="108"/>
      <c r="B78" s="29"/>
      <c r="C78" s="14"/>
      <c r="D78" s="14"/>
      <c r="E78" s="14"/>
      <c r="F78" s="14"/>
      <c r="G78" s="56"/>
      <c r="H78" s="69">
        <f t="shared" si="38"/>
        <v>0</v>
      </c>
      <c r="I78" s="69">
        <f t="shared" si="39"/>
        <v>0</v>
      </c>
      <c r="J78" s="69">
        <f t="shared" si="40"/>
        <v>0</v>
      </c>
      <c r="K78" s="86">
        <f t="shared" si="35"/>
        <v>0</v>
      </c>
      <c r="O78" s="173"/>
      <c r="P78" s="179"/>
      <c r="Q78" s="179"/>
      <c r="R78" s="179"/>
      <c r="S78" s="179"/>
      <c r="T78" s="179"/>
      <c r="U78" s="179"/>
      <c r="V78" s="179"/>
      <c r="W78" s="179"/>
      <c r="X78" s="179"/>
      <c r="Y78" s="179"/>
      <c r="Z78" s="180">
        <f t="shared" si="36"/>
        <v>0</v>
      </c>
      <c r="AA78" s="179">
        <f t="shared" si="37"/>
        <v>0</v>
      </c>
    </row>
    <row r="79" spans="1:27" ht="14.4" hidden="1" thickBot="1" x14ac:dyDescent="0.3">
      <c r="A79" s="108"/>
      <c r="B79" s="29"/>
      <c r="C79" s="14"/>
      <c r="D79" s="14"/>
      <c r="E79" s="14"/>
      <c r="F79" s="14"/>
      <c r="G79" s="56"/>
      <c r="H79" s="69">
        <f t="shared" si="38"/>
        <v>0</v>
      </c>
      <c r="I79" s="69">
        <f t="shared" si="39"/>
        <v>0</v>
      </c>
      <c r="J79" s="69">
        <f t="shared" si="40"/>
        <v>0</v>
      </c>
      <c r="K79" s="86">
        <f t="shared" si="35"/>
        <v>0</v>
      </c>
      <c r="O79" s="178"/>
      <c r="P79" s="179"/>
      <c r="Q79" s="179"/>
      <c r="R79" s="179"/>
      <c r="S79" s="179"/>
      <c r="T79" s="179"/>
      <c r="U79" s="179"/>
      <c r="V79" s="179"/>
      <c r="W79" s="179"/>
      <c r="X79" s="179"/>
      <c r="Y79" s="179"/>
      <c r="Z79" s="180">
        <f t="shared" si="36"/>
        <v>0</v>
      </c>
      <c r="AA79" s="179">
        <f t="shared" si="37"/>
        <v>0</v>
      </c>
    </row>
    <row r="80" spans="1:27" ht="14.4" hidden="1" thickBot="1" x14ac:dyDescent="0.3">
      <c r="A80" s="108"/>
      <c r="B80" s="29"/>
      <c r="C80" s="14"/>
      <c r="D80" s="14"/>
      <c r="E80" s="14"/>
      <c r="F80" s="14"/>
      <c r="G80" s="56"/>
      <c r="H80" s="69">
        <f t="shared" si="38"/>
        <v>0</v>
      </c>
      <c r="I80" s="69">
        <f t="shared" si="39"/>
        <v>0</v>
      </c>
      <c r="J80" s="69">
        <f t="shared" si="40"/>
        <v>0</v>
      </c>
      <c r="K80" s="86">
        <f t="shared" si="35"/>
        <v>0</v>
      </c>
      <c r="O80" s="178"/>
      <c r="P80" s="179"/>
      <c r="Q80" s="179"/>
      <c r="R80" s="179"/>
      <c r="S80" s="179"/>
      <c r="T80" s="179"/>
      <c r="U80" s="179"/>
      <c r="V80" s="179"/>
      <c r="W80" s="179"/>
      <c r="X80" s="179"/>
      <c r="Y80" s="179"/>
      <c r="Z80" s="180">
        <f t="shared" si="36"/>
        <v>0</v>
      </c>
      <c r="AA80" s="179">
        <f t="shared" si="37"/>
        <v>0</v>
      </c>
    </row>
    <row r="81" spans="1:27" ht="14.4" hidden="1" thickBot="1" x14ac:dyDescent="0.3">
      <c r="A81" s="108"/>
      <c r="B81" s="29"/>
      <c r="C81" s="14"/>
      <c r="D81" s="14"/>
      <c r="E81" s="14"/>
      <c r="F81" s="14"/>
      <c r="G81" s="56"/>
      <c r="H81" s="69">
        <f t="shared" si="38"/>
        <v>0</v>
      </c>
      <c r="I81" s="69">
        <f t="shared" si="39"/>
        <v>0</v>
      </c>
      <c r="J81" s="69">
        <f t="shared" si="40"/>
        <v>0</v>
      </c>
      <c r="K81" s="86">
        <f t="shared" si="35"/>
        <v>0</v>
      </c>
      <c r="O81" s="178"/>
      <c r="P81" s="179"/>
      <c r="Q81" s="179"/>
      <c r="R81" s="179"/>
      <c r="S81" s="179"/>
      <c r="T81" s="179"/>
      <c r="U81" s="179"/>
      <c r="V81" s="179"/>
      <c r="W81" s="179"/>
      <c r="X81" s="179"/>
      <c r="Y81" s="179"/>
      <c r="Z81" s="180">
        <f t="shared" si="36"/>
        <v>0</v>
      </c>
      <c r="AA81" s="179">
        <f t="shared" si="37"/>
        <v>0</v>
      </c>
    </row>
    <row r="82" spans="1:27" ht="14.4" hidden="1" thickBot="1" x14ac:dyDescent="0.3">
      <c r="A82" s="108"/>
      <c r="B82" s="29"/>
      <c r="C82" s="14"/>
      <c r="D82" s="14"/>
      <c r="E82" s="14"/>
      <c r="F82" s="14"/>
      <c r="G82" s="56"/>
      <c r="H82" s="69">
        <f t="shared" si="38"/>
        <v>0</v>
      </c>
      <c r="I82" s="69">
        <f t="shared" si="39"/>
        <v>0</v>
      </c>
      <c r="J82" s="69">
        <f t="shared" si="40"/>
        <v>0</v>
      </c>
      <c r="K82" s="86">
        <f t="shared" si="35"/>
        <v>0</v>
      </c>
      <c r="O82" s="178"/>
      <c r="P82" s="179"/>
      <c r="Q82" s="179"/>
      <c r="R82" s="179"/>
      <c r="S82" s="179"/>
      <c r="T82" s="179"/>
      <c r="U82" s="179"/>
      <c r="V82" s="179"/>
      <c r="W82" s="179"/>
      <c r="X82" s="179"/>
      <c r="Y82" s="179"/>
      <c r="Z82" s="180">
        <f t="shared" si="36"/>
        <v>0</v>
      </c>
      <c r="AA82" s="179">
        <f t="shared" si="37"/>
        <v>0</v>
      </c>
    </row>
    <row r="83" spans="1:27" ht="14.4" hidden="1" thickBot="1" x14ac:dyDescent="0.3">
      <c r="A83" s="108"/>
      <c r="B83" s="29"/>
      <c r="C83" s="14"/>
      <c r="D83" s="14"/>
      <c r="E83" s="14"/>
      <c r="F83" s="14"/>
      <c r="G83" s="56"/>
      <c r="H83" s="69">
        <f t="shared" si="38"/>
        <v>0</v>
      </c>
      <c r="I83" s="69">
        <f t="shared" si="39"/>
        <v>0</v>
      </c>
      <c r="J83" s="69">
        <f t="shared" si="40"/>
        <v>0</v>
      </c>
      <c r="K83" s="86">
        <f t="shared" si="35"/>
        <v>0</v>
      </c>
      <c r="O83" s="178"/>
      <c r="P83" s="179"/>
      <c r="Q83" s="179"/>
      <c r="R83" s="179"/>
      <c r="S83" s="179"/>
      <c r="T83" s="179"/>
      <c r="U83" s="179"/>
      <c r="V83" s="179"/>
      <c r="W83" s="179"/>
      <c r="X83" s="179"/>
      <c r="Y83" s="179"/>
      <c r="Z83" s="180">
        <f t="shared" si="36"/>
        <v>0</v>
      </c>
      <c r="AA83" s="179">
        <f t="shared" si="37"/>
        <v>0</v>
      </c>
    </row>
    <row r="84" spans="1:27" ht="13.95" customHeight="1" thickBot="1" x14ac:dyDescent="0.35">
      <c r="A84" s="283" t="s">
        <v>80</v>
      </c>
      <c r="B84" s="283"/>
      <c r="C84" s="283"/>
      <c r="D84" s="283"/>
      <c r="E84" s="283"/>
      <c r="F84" s="283"/>
      <c r="G84" s="284"/>
      <c r="H84" s="104">
        <f>ROUND(SUM(H71:H83),0)</f>
        <v>258</v>
      </c>
      <c r="I84" s="104">
        <f t="shared" ref="I84:J84" si="41">ROUND(SUM(I71:I83),0)</f>
        <v>258</v>
      </c>
      <c r="J84" s="104">
        <f t="shared" si="41"/>
        <v>571</v>
      </c>
      <c r="K84" s="243">
        <f>SUM(H84:J84)</f>
        <v>1087</v>
      </c>
      <c r="L84" s="244"/>
      <c r="O84" s="178"/>
      <c r="P84" s="189">
        <f>SUM(P71:P83)</f>
        <v>0</v>
      </c>
      <c r="Q84" s="189">
        <f t="shared" ref="Q84:Z84" si="42">SUM(Q71:Q83)</f>
        <v>0</v>
      </c>
      <c r="R84" s="189" t="s">
        <v>81</v>
      </c>
      <c r="S84" s="189">
        <f t="shared" si="42"/>
        <v>0</v>
      </c>
      <c r="T84" s="189">
        <f t="shared" si="42"/>
        <v>0</v>
      </c>
      <c r="U84" s="189">
        <f t="shared" si="42"/>
        <v>0</v>
      </c>
      <c r="V84" s="189">
        <f t="shared" si="42"/>
        <v>0</v>
      </c>
      <c r="W84" s="189">
        <f t="shared" si="42"/>
        <v>0</v>
      </c>
      <c r="X84" s="189">
        <f t="shared" si="42"/>
        <v>0</v>
      </c>
      <c r="Y84" s="189">
        <f t="shared" si="42"/>
        <v>0</v>
      </c>
      <c r="Z84" s="190">
        <f t="shared" si="42"/>
        <v>0</v>
      </c>
      <c r="AA84" s="189">
        <f t="shared" si="37"/>
        <v>1087</v>
      </c>
    </row>
    <row r="85" spans="1:27" ht="21.6" customHeight="1" x14ac:dyDescent="0.25">
      <c r="A85" s="281" t="s">
        <v>4</v>
      </c>
      <c r="B85" s="282"/>
      <c r="C85" s="210"/>
      <c r="D85" s="210"/>
      <c r="E85" s="210"/>
      <c r="F85" s="210"/>
      <c r="G85" s="210"/>
      <c r="H85" s="222"/>
      <c r="I85" s="222"/>
      <c r="J85" s="222"/>
      <c r="K85" s="223"/>
      <c r="O85" s="178"/>
      <c r="P85" s="179"/>
      <c r="Q85" s="179"/>
      <c r="R85" s="179"/>
      <c r="S85" s="179"/>
      <c r="T85" s="179"/>
      <c r="U85" s="179"/>
      <c r="V85" s="179"/>
      <c r="W85" s="179"/>
      <c r="X85" s="179"/>
      <c r="Y85" s="179"/>
      <c r="Z85" s="180"/>
      <c r="AA85" s="179"/>
    </row>
    <row r="86" spans="1:27" ht="27.6" x14ac:dyDescent="0.25">
      <c r="A86" s="108" t="s">
        <v>82</v>
      </c>
      <c r="B86" s="29" t="s">
        <v>83</v>
      </c>
      <c r="C86" s="14"/>
      <c r="D86" s="14">
        <v>200</v>
      </c>
      <c r="E86" s="14">
        <v>200</v>
      </c>
      <c r="F86" s="14" t="s">
        <v>84</v>
      </c>
      <c r="G86" s="53">
        <v>2.5</v>
      </c>
      <c r="H86" s="81">
        <f>C86*G86</f>
        <v>0</v>
      </c>
      <c r="I86" s="81">
        <f>D86*G86</f>
        <v>500</v>
      </c>
      <c r="J86" s="81">
        <f>G86*E86</f>
        <v>500</v>
      </c>
      <c r="K86" s="86">
        <f t="shared" ref="K86:K97" si="43">SUM(H86,I86,J86)</f>
        <v>1000</v>
      </c>
      <c r="O86" s="178"/>
      <c r="P86" s="179"/>
      <c r="Q86" s="179"/>
      <c r="R86" s="179"/>
      <c r="S86" s="179"/>
      <c r="T86" s="179"/>
      <c r="U86" s="179"/>
      <c r="V86" s="179"/>
      <c r="W86" s="179"/>
      <c r="X86" s="179"/>
      <c r="Y86" s="179"/>
      <c r="Z86" s="180">
        <f t="shared" ref="Z86:Z97" si="44">SUM(P86:Y86)</f>
        <v>0</v>
      </c>
      <c r="AA86" s="179">
        <f t="shared" ref="AA86:AA98" si="45">K86-Z86</f>
        <v>1000</v>
      </c>
    </row>
    <row r="87" spans="1:27" ht="27.6" x14ac:dyDescent="0.25">
      <c r="A87" s="108" t="s">
        <v>85</v>
      </c>
      <c r="B87" s="29" t="s">
        <v>86</v>
      </c>
      <c r="C87" s="14">
        <v>500</v>
      </c>
      <c r="D87" s="14">
        <v>500</v>
      </c>
      <c r="E87" s="14">
        <v>500</v>
      </c>
      <c r="F87" s="14" t="s">
        <v>84</v>
      </c>
      <c r="G87" s="53">
        <v>0.4</v>
      </c>
      <c r="H87" s="69">
        <f t="shared" ref="H87:H97" si="46">C87*G87</f>
        <v>200</v>
      </c>
      <c r="I87" s="69">
        <f t="shared" ref="I87:I97" si="47">D87*G87</f>
        <v>200</v>
      </c>
      <c r="J87" s="69">
        <f t="shared" ref="J87:J97" si="48">G87*E87</f>
        <v>200</v>
      </c>
      <c r="K87" s="86">
        <f t="shared" si="43"/>
        <v>600</v>
      </c>
      <c r="O87" s="178"/>
      <c r="P87" s="179"/>
      <c r="Q87" s="179"/>
      <c r="R87" s="179"/>
      <c r="S87" s="179"/>
      <c r="T87" s="179"/>
      <c r="U87" s="179"/>
      <c r="V87" s="179"/>
      <c r="W87" s="179"/>
      <c r="X87" s="179"/>
      <c r="Y87" s="179"/>
      <c r="Z87" s="180">
        <f t="shared" si="44"/>
        <v>0</v>
      </c>
      <c r="AA87" s="179">
        <f t="shared" si="45"/>
        <v>600</v>
      </c>
    </row>
    <row r="88" spans="1:27" x14ac:dyDescent="0.25">
      <c r="A88" s="108" t="s">
        <v>87</v>
      </c>
      <c r="B88" s="29" t="s">
        <v>88</v>
      </c>
      <c r="C88" s="14">
        <v>200</v>
      </c>
      <c r="D88" s="14">
        <v>200</v>
      </c>
      <c r="E88" s="14">
        <v>200</v>
      </c>
      <c r="F88" s="14" t="s">
        <v>89</v>
      </c>
      <c r="G88" s="53">
        <v>0.5</v>
      </c>
      <c r="H88" s="69">
        <f t="shared" si="46"/>
        <v>100</v>
      </c>
      <c r="I88" s="69">
        <f t="shared" si="47"/>
        <v>100</v>
      </c>
      <c r="J88" s="69">
        <f t="shared" si="48"/>
        <v>100</v>
      </c>
      <c r="K88" s="86">
        <f t="shared" si="43"/>
        <v>300</v>
      </c>
      <c r="O88" s="178"/>
      <c r="P88" s="179"/>
      <c r="Q88" s="179"/>
      <c r="R88" s="179"/>
      <c r="S88" s="179"/>
      <c r="T88" s="179"/>
      <c r="U88" s="179"/>
      <c r="V88" s="179"/>
      <c r="W88" s="179"/>
      <c r="X88" s="179"/>
      <c r="Y88" s="179"/>
      <c r="Z88" s="180">
        <f t="shared" si="44"/>
        <v>0</v>
      </c>
      <c r="AA88" s="179">
        <f t="shared" si="45"/>
        <v>300</v>
      </c>
    </row>
    <row r="89" spans="1:27" ht="28.2" thickBot="1" x14ac:dyDescent="0.3">
      <c r="A89" s="108" t="s">
        <v>90</v>
      </c>
      <c r="B89" s="29" t="s">
        <v>91</v>
      </c>
      <c r="C89" s="14">
        <v>4</v>
      </c>
      <c r="D89" s="14">
        <v>4</v>
      </c>
      <c r="E89" s="14">
        <v>4</v>
      </c>
      <c r="F89" s="14" t="s">
        <v>47</v>
      </c>
      <c r="G89" s="53">
        <v>20</v>
      </c>
      <c r="H89" s="69">
        <f t="shared" si="46"/>
        <v>80</v>
      </c>
      <c r="I89" s="69">
        <f t="shared" si="47"/>
        <v>80</v>
      </c>
      <c r="J89" s="69">
        <f t="shared" si="48"/>
        <v>80</v>
      </c>
      <c r="K89" s="86">
        <f t="shared" si="43"/>
        <v>240</v>
      </c>
      <c r="O89" s="173"/>
      <c r="P89" s="179"/>
      <c r="Q89" s="179"/>
      <c r="R89" s="179"/>
      <c r="S89" s="179"/>
      <c r="T89" s="179"/>
      <c r="U89" s="179"/>
      <c r="V89" s="179"/>
      <c r="W89" s="179"/>
      <c r="X89" s="179"/>
      <c r="Y89" s="179"/>
      <c r="Z89" s="180">
        <f t="shared" si="44"/>
        <v>0</v>
      </c>
      <c r="AA89" s="179">
        <f t="shared" si="45"/>
        <v>240</v>
      </c>
    </row>
    <row r="90" spans="1:27" ht="14.4" hidden="1" thickBot="1" x14ac:dyDescent="0.3">
      <c r="A90" s="108"/>
      <c r="B90" s="29"/>
      <c r="C90" s="14"/>
      <c r="D90" s="14"/>
      <c r="E90" s="14"/>
      <c r="F90" s="14"/>
      <c r="G90" s="53"/>
      <c r="H90" s="69">
        <f t="shared" si="46"/>
        <v>0</v>
      </c>
      <c r="I90" s="69">
        <f t="shared" si="47"/>
        <v>0</v>
      </c>
      <c r="J90" s="69">
        <f t="shared" si="48"/>
        <v>0</v>
      </c>
      <c r="K90" s="86">
        <f t="shared" si="43"/>
        <v>0</v>
      </c>
      <c r="O90" s="173"/>
      <c r="P90" s="179"/>
      <c r="Q90" s="179"/>
      <c r="R90" s="179"/>
      <c r="S90" s="179"/>
      <c r="T90" s="179"/>
      <c r="U90" s="179"/>
      <c r="V90" s="179"/>
      <c r="W90" s="179"/>
      <c r="X90" s="179"/>
      <c r="Y90" s="179"/>
      <c r="Z90" s="180">
        <f t="shared" si="44"/>
        <v>0</v>
      </c>
      <c r="AA90" s="179">
        <f t="shared" si="45"/>
        <v>0</v>
      </c>
    </row>
    <row r="91" spans="1:27" ht="14.4" hidden="1" thickBot="1" x14ac:dyDescent="0.3">
      <c r="A91" s="108"/>
      <c r="B91" s="29"/>
      <c r="C91" s="14"/>
      <c r="D91" s="14"/>
      <c r="E91" s="14"/>
      <c r="F91" s="14"/>
      <c r="G91" s="53"/>
      <c r="H91" s="69">
        <f t="shared" si="46"/>
        <v>0</v>
      </c>
      <c r="I91" s="69">
        <f t="shared" si="47"/>
        <v>0</v>
      </c>
      <c r="J91" s="69">
        <f t="shared" si="48"/>
        <v>0</v>
      </c>
      <c r="K91" s="86">
        <f t="shared" si="43"/>
        <v>0</v>
      </c>
      <c r="O91" s="173"/>
      <c r="P91" s="179"/>
      <c r="Q91" s="179"/>
      <c r="R91" s="179"/>
      <c r="S91" s="179"/>
      <c r="T91" s="179"/>
      <c r="U91" s="179"/>
      <c r="V91" s="179"/>
      <c r="W91" s="179"/>
      <c r="X91" s="179"/>
      <c r="Y91" s="179"/>
      <c r="Z91" s="180">
        <f t="shared" si="44"/>
        <v>0</v>
      </c>
      <c r="AA91" s="179">
        <f t="shared" si="45"/>
        <v>0</v>
      </c>
    </row>
    <row r="92" spans="1:27" ht="14.4" hidden="1" thickBot="1" x14ac:dyDescent="0.3">
      <c r="A92" s="108"/>
      <c r="B92" s="29"/>
      <c r="C92" s="14"/>
      <c r="D92" s="14"/>
      <c r="E92" s="14"/>
      <c r="F92" s="14"/>
      <c r="G92" s="53"/>
      <c r="H92" s="69">
        <f t="shared" si="46"/>
        <v>0</v>
      </c>
      <c r="I92" s="69">
        <f t="shared" si="47"/>
        <v>0</v>
      </c>
      <c r="J92" s="69">
        <f t="shared" si="48"/>
        <v>0</v>
      </c>
      <c r="K92" s="86">
        <f t="shared" si="43"/>
        <v>0</v>
      </c>
      <c r="O92" s="173"/>
      <c r="P92" s="179"/>
      <c r="Q92" s="179"/>
      <c r="R92" s="179"/>
      <c r="S92" s="179"/>
      <c r="T92" s="179"/>
      <c r="U92" s="179"/>
      <c r="V92" s="179"/>
      <c r="W92" s="179"/>
      <c r="X92" s="179"/>
      <c r="Y92" s="179"/>
      <c r="Z92" s="180">
        <f t="shared" si="44"/>
        <v>0</v>
      </c>
      <c r="AA92" s="179">
        <f t="shared" si="45"/>
        <v>0</v>
      </c>
    </row>
    <row r="93" spans="1:27" ht="14.4" hidden="1" thickBot="1" x14ac:dyDescent="0.3">
      <c r="A93" s="108"/>
      <c r="B93" s="29"/>
      <c r="C93" s="14"/>
      <c r="D93" s="14"/>
      <c r="E93" s="14"/>
      <c r="F93" s="14"/>
      <c r="G93" s="53"/>
      <c r="H93" s="69">
        <f t="shared" si="46"/>
        <v>0</v>
      </c>
      <c r="I93" s="69">
        <f t="shared" si="47"/>
        <v>0</v>
      </c>
      <c r="J93" s="69">
        <f t="shared" si="48"/>
        <v>0</v>
      </c>
      <c r="K93" s="86">
        <f t="shared" si="43"/>
        <v>0</v>
      </c>
      <c r="O93" s="173"/>
      <c r="P93" s="179"/>
      <c r="Q93" s="179"/>
      <c r="R93" s="179"/>
      <c r="S93" s="179"/>
      <c r="T93" s="179"/>
      <c r="U93" s="179"/>
      <c r="V93" s="179"/>
      <c r="W93" s="179"/>
      <c r="X93" s="179"/>
      <c r="Y93" s="179"/>
      <c r="Z93" s="180">
        <f t="shared" si="44"/>
        <v>0</v>
      </c>
      <c r="AA93" s="179">
        <f t="shared" si="45"/>
        <v>0</v>
      </c>
    </row>
    <row r="94" spans="1:27" ht="14.4" hidden="1" thickBot="1" x14ac:dyDescent="0.3">
      <c r="A94" s="108"/>
      <c r="B94" s="29"/>
      <c r="C94" s="14"/>
      <c r="D94" s="14"/>
      <c r="E94" s="14"/>
      <c r="F94" s="14"/>
      <c r="G94" s="53"/>
      <c r="H94" s="69">
        <f t="shared" si="46"/>
        <v>0</v>
      </c>
      <c r="I94" s="69">
        <f t="shared" si="47"/>
        <v>0</v>
      </c>
      <c r="J94" s="69">
        <f t="shared" si="48"/>
        <v>0</v>
      </c>
      <c r="K94" s="86">
        <f t="shared" si="43"/>
        <v>0</v>
      </c>
      <c r="O94" s="173"/>
      <c r="P94" s="179"/>
      <c r="Q94" s="179"/>
      <c r="R94" s="179"/>
      <c r="S94" s="179"/>
      <c r="T94" s="179"/>
      <c r="U94" s="179"/>
      <c r="V94" s="179"/>
      <c r="W94" s="179"/>
      <c r="X94" s="179"/>
      <c r="Y94" s="179"/>
      <c r="Z94" s="180">
        <f t="shared" si="44"/>
        <v>0</v>
      </c>
      <c r="AA94" s="179">
        <f t="shared" si="45"/>
        <v>0</v>
      </c>
    </row>
    <row r="95" spans="1:27" ht="14.4" hidden="1" thickBot="1" x14ac:dyDescent="0.3">
      <c r="A95" s="108"/>
      <c r="B95" s="29"/>
      <c r="C95" s="14"/>
      <c r="D95" s="14"/>
      <c r="E95" s="14"/>
      <c r="F95" s="14"/>
      <c r="G95" s="53"/>
      <c r="H95" s="69">
        <f t="shared" si="46"/>
        <v>0</v>
      </c>
      <c r="I95" s="69">
        <f t="shared" si="47"/>
        <v>0</v>
      </c>
      <c r="J95" s="69">
        <f t="shared" si="48"/>
        <v>0</v>
      </c>
      <c r="K95" s="86">
        <f t="shared" si="43"/>
        <v>0</v>
      </c>
      <c r="O95" s="173"/>
      <c r="P95" s="179"/>
      <c r="Q95" s="179"/>
      <c r="R95" s="179"/>
      <c r="S95" s="179"/>
      <c r="T95" s="179"/>
      <c r="U95" s="179"/>
      <c r="V95" s="179"/>
      <c r="W95" s="179"/>
      <c r="X95" s="179"/>
      <c r="Y95" s="179"/>
      <c r="Z95" s="180">
        <f t="shared" si="44"/>
        <v>0</v>
      </c>
      <c r="AA95" s="179">
        <f t="shared" si="45"/>
        <v>0</v>
      </c>
    </row>
    <row r="96" spans="1:27" ht="14.4" hidden="1" thickBot="1" x14ac:dyDescent="0.3">
      <c r="A96" s="108"/>
      <c r="B96" s="29"/>
      <c r="C96" s="14"/>
      <c r="D96" s="14"/>
      <c r="E96" s="14"/>
      <c r="F96" s="14"/>
      <c r="G96" s="53"/>
      <c r="H96" s="69">
        <f t="shared" si="46"/>
        <v>0</v>
      </c>
      <c r="I96" s="69">
        <f t="shared" si="47"/>
        <v>0</v>
      </c>
      <c r="J96" s="69">
        <f t="shared" si="48"/>
        <v>0</v>
      </c>
      <c r="K96" s="86">
        <f t="shared" si="43"/>
        <v>0</v>
      </c>
      <c r="O96" s="173"/>
      <c r="P96" s="179"/>
      <c r="Q96" s="179"/>
      <c r="R96" s="179"/>
      <c r="S96" s="179"/>
      <c r="T96" s="179"/>
      <c r="U96" s="179"/>
      <c r="V96" s="179"/>
      <c r="W96" s="179"/>
      <c r="X96" s="179"/>
      <c r="Y96" s="179"/>
      <c r="Z96" s="180">
        <f t="shared" si="44"/>
        <v>0</v>
      </c>
      <c r="AA96" s="179">
        <f t="shared" si="45"/>
        <v>0</v>
      </c>
    </row>
    <row r="97" spans="1:27" ht="14.4" hidden="1" thickBot="1" x14ac:dyDescent="0.3">
      <c r="A97" s="108"/>
      <c r="B97" s="29"/>
      <c r="C97" s="14"/>
      <c r="D97" s="14"/>
      <c r="E97" s="14"/>
      <c r="F97" s="14"/>
      <c r="G97" s="53"/>
      <c r="H97" s="69">
        <f t="shared" si="46"/>
        <v>0</v>
      </c>
      <c r="I97" s="69">
        <f t="shared" si="47"/>
        <v>0</v>
      </c>
      <c r="J97" s="69">
        <f t="shared" si="48"/>
        <v>0</v>
      </c>
      <c r="K97" s="86">
        <f t="shared" si="43"/>
        <v>0</v>
      </c>
      <c r="O97" s="173"/>
      <c r="P97" s="179"/>
      <c r="Q97" s="179"/>
      <c r="R97" s="179"/>
      <c r="S97" s="179"/>
      <c r="T97" s="179"/>
      <c r="U97" s="179"/>
      <c r="V97" s="179"/>
      <c r="W97" s="179"/>
      <c r="X97" s="179"/>
      <c r="Y97" s="179"/>
      <c r="Z97" s="180">
        <f t="shared" si="44"/>
        <v>0</v>
      </c>
      <c r="AA97" s="179">
        <f t="shared" si="45"/>
        <v>0</v>
      </c>
    </row>
    <row r="98" spans="1:27" ht="13.95" customHeight="1" thickBot="1" x14ac:dyDescent="0.35">
      <c r="A98" s="283" t="s">
        <v>92</v>
      </c>
      <c r="B98" s="283"/>
      <c r="C98" s="283"/>
      <c r="D98" s="283"/>
      <c r="E98" s="283"/>
      <c r="F98" s="283"/>
      <c r="G98" s="284"/>
      <c r="H98" s="104">
        <f>ROUND(SUM(H85:H97),0)</f>
        <v>380</v>
      </c>
      <c r="I98" s="104">
        <f t="shared" ref="I98:J98" si="49">ROUND(SUM(I85:I97),0)</f>
        <v>880</v>
      </c>
      <c r="J98" s="104">
        <f t="shared" si="49"/>
        <v>880</v>
      </c>
      <c r="K98" s="243">
        <f>SUM(H98:J98)</f>
        <v>2140</v>
      </c>
      <c r="L98" s="244"/>
      <c r="O98" s="173"/>
      <c r="P98" s="189">
        <f>SUM(P85:P97)</f>
        <v>0</v>
      </c>
      <c r="Q98" s="189">
        <f t="shared" ref="Q98:Z98" si="50">SUM(Q85:Q97)</f>
        <v>0</v>
      </c>
      <c r="R98" s="189">
        <f t="shared" si="50"/>
        <v>0</v>
      </c>
      <c r="S98" s="189">
        <f t="shared" si="50"/>
        <v>0</v>
      </c>
      <c r="T98" s="189">
        <f t="shared" si="50"/>
        <v>0</v>
      </c>
      <c r="U98" s="189">
        <f t="shared" si="50"/>
        <v>0</v>
      </c>
      <c r="V98" s="189">
        <f t="shared" si="50"/>
        <v>0</v>
      </c>
      <c r="W98" s="189">
        <f t="shared" si="50"/>
        <v>0</v>
      </c>
      <c r="X98" s="189">
        <f t="shared" si="50"/>
        <v>0</v>
      </c>
      <c r="Y98" s="189">
        <f t="shared" si="50"/>
        <v>0</v>
      </c>
      <c r="Z98" s="190">
        <f t="shared" si="50"/>
        <v>0</v>
      </c>
      <c r="AA98" s="189">
        <f t="shared" si="45"/>
        <v>2140</v>
      </c>
    </row>
    <row r="99" spans="1:27" ht="21.6" customHeight="1" x14ac:dyDescent="0.25">
      <c r="A99" s="281" t="s">
        <v>188</v>
      </c>
      <c r="B99" s="282"/>
      <c r="C99" s="210"/>
      <c r="D99" s="210"/>
      <c r="E99" s="210"/>
      <c r="F99" s="210"/>
      <c r="G99" s="210"/>
      <c r="H99" s="222"/>
      <c r="I99" s="222"/>
      <c r="J99" s="222"/>
      <c r="K99" s="223"/>
      <c r="O99" s="173"/>
      <c r="P99" s="179"/>
      <c r="Q99" s="179"/>
      <c r="R99" s="179"/>
      <c r="S99" s="179"/>
      <c r="T99" s="179"/>
      <c r="U99" s="179"/>
      <c r="V99" s="179"/>
      <c r="W99" s="179"/>
      <c r="X99" s="179"/>
      <c r="Y99" s="179"/>
      <c r="Z99" s="180"/>
      <c r="AA99" s="179"/>
    </row>
    <row r="100" spans="1:27" ht="27.6" x14ac:dyDescent="0.25">
      <c r="A100" s="108" t="s">
        <v>93</v>
      </c>
      <c r="B100" s="29" t="s">
        <v>94</v>
      </c>
      <c r="C100" s="192">
        <v>6</v>
      </c>
      <c r="D100" s="14">
        <v>6</v>
      </c>
      <c r="E100" s="14">
        <v>6</v>
      </c>
      <c r="F100" s="14" t="s">
        <v>95</v>
      </c>
      <c r="G100" s="53">
        <v>300</v>
      </c>
      <c r="H100" s="81">
        <f>C100*G100</f>
        <v>1800</v>
      </c>
      <c r="I100" s="81">
        <f>D100*G100</f>
        <v>1800</v>
      </c>
      <c r="J100" s="81">
        <f>G100*E100</f>
        <v>1800</v>
      </c>
      <c r="K100" s="86">
        <f>SUM(H100,I100,J100)</f>
        <v>5400</v>
      </c>
      <c r="O100" s="173"/>
      <c r="P100" s="179"/>
      <c r="Q100" s="179"/>
      <c r="R100" s="179"/>
      <c r="S100" s="179"/>
      <c r="T100" s="179"/>
      <c r="U100" s="179"/>
      <c r="V100" s="179"/>
      <c r="W100" s="179"/>
      <c r="X100" s="179"/>
      <c r="Y100" s="179"/>
      <c r="Z100" s="180">
        <f t="shared" ref="Z100:Z111" si="51">SUM(P100:Y100)</f>
        <v>0</v>
      </c>
      <c r="AA100" s="179">
        <f t="shared" ref="AA100:AA112" si="52">K100-Z100</f>
        <v>5400</v>
      </c>
    </row>
    <row r="101" spans="1:27" ht="27.6" x14ac:dyDescent="0.25">
      <c r="A101" s="108" t="s">
        <v>96</v>
      </c>
      <c r="B101" s="29" t="s">
        <v>97</v>
      </c>
      <c r="D101" s="14">
        <v>3</v>
      </c>
      <c r="E101" s="14">
        <v>3</v>
      </c>
      <c r="F101" s="14" t="s">
        <v>95</v>
      </c>
      <c r="G101" s="53">
        <v>500</v>
      </c>
      <c r="H101" s="69">
        <f t="shared" ref="H101:H111" si="53">C101*G101</f>
        <v>0</v>
      </c>
      <c r="I101" s="69">
        <f t="shared" ref="I101:I111" si="54">D101*G101</f>
        <v>1500</v>
      </c>
      <c r="J101" s="69">
        <f t="shared" ref="J101:J111" si="55">G101*E101</f>
        <v>1500</v>
      </c>
      <c r="K101" s="86">
        <f t="shared" ref="K101:K111" si="56">SUM(H101,I101,J101)</f>
        <v>3000</v>
      </c>
      <c r="O101" s="173"/>
      <c r="P101" s="179"/>
      <c r="Q101" s="179"/>
      <c r="R101" s="179"/>
      <c r="S101" s="179"/>
      <c r="T101" s="179"/>
      <c r="U101" s="179"/>
      <c r="V101" s="179"/>
      <c r="W101" s="179"/>
      <c r="X101" s="179"/>
      <c r="Y101" s="179"/>
      <c r="Z101" s="180">
        <f t="shared" si="51"/>
        <v>0</v>
      </c>
      <c r="AA101" s="179">
        <f t="shared" si="52"/>
        <v>3000</v>
      </c>
    </row>
    <row r="102" spans="1:27" ht="41.4" x14ac:dyDescent="0.25">
      <c r="A102" s="108" t="s">
        <v>98</v>
      </c>
      <c r="B102" s="29" t="s">
        <v>99</v>
      </c>
      <c r="D102" s="14">
        <v>1344</v>
      </c>
      <c r="E102" s="14"/>
      <c r="F102" s="14" t="s">
        <v>100</v>
      </c>
      <c r="G102" s="120">
        <v>12</v>
      </c>
      <c r="H102" s="69">
        <f t="shared" si="53"/>
        <v>0</v>
      </c>
      <c r="I102" s="69">
        <f t="shared" si="54"/>
        <v>16128</v>
      </c>
      <c r="J102" s="69">
        <f t="shared" si="55"/>
        <v>0</v>
      </c>
      <c r="K102" s="86">
        <f t="shared" si="56"/>
        <v>16128</v>
      </c>
      <c r="O102" s="173"/>
      <c r="P102" s="179"/>
      <c r="Q102" s="179"/>
      <c r="R102" s="179"/>
      <c r="S102" s="179"/>
      <c r="T102" s="179"/>
      <c r="U102" s="179"/>
      <c r="V102" s="179"/>
      <c r="W102" s="179"/>
      <c r="X102" s="179"/>
      <c r="Y102" s="179"/>
      <c r="Z102" s="180">
        <f t="shared" si="51"/>
        <v>0</v>
      </c>
      <c r="AA102" s="179">
        <f t="shared" si="52"/>
        <v>16128</v>
      </c>
    </row>
    <row r="103" spans="1:27" ht="27.6" x14ac:dyDescent="0.25">
      <c r="A103" s="9" t="s">
        <v>167</v>
      </c>
      <c r="B103" s="29" t="s">
        <v>101</v>
      </c>
      <c r="D103" s="14">
        <v>4</v>
      </c>
      <c r="E103" s="14"/>
      <c r="F103" s="14" t="s">
        <v>95</v>
      </c>
      <c r="G103" s="120">
        <v>325</v>
      </c>
      <c r="H103" s="69">
        <f t="shared" si="53"/>
        <v>0</v>
      </c>
      <c r="I103" s="69">
        <f t="shared" si="54"/>
        <v>1300</v>
      </c>
      <c r="J103" s="69">
        <f t="shared" si="55"/>
        <v>0</v>
      </c>
      <c r="K103" s="86">
        <f t="shared" si="56"/>
        <v>1300</v>
      </c>
      <c r="O103" s="173"/>
      <c r="P103" s="179"/>
      <c r="Q103" s="179"/>
      <c r="R103" s="179"/>
      <c r="S103" s="179"/>
      <c r="T103" s="179"/>
      <c r="U103" s="179"/>
      <c r="V103" s="179"/>
      <c r="W103" s="179"/>
      <c r="X103" s="179"/>
      <c r="Y103" s="179"/>
      <c r="Z103" s="180">
        <f t="shared" si="51"/>
        <v>0</v>
      </c>
      <c r="AA103" s="179">
        <f t="shared" si="52"/>
        <v>1300</v>
      </c>
    </row>
    <row r="104" spans="1:27" ht="27.6" x14ac:dyDescent="0.25">
      <c r="A104" s="108" t="s">
        <v>102</v>
      </c>
      <c r="B104" s="29" t="s">
        <v>103</v>
      </c>
      <c r="C104" s="14"/>
      <c r="D104" s="14">
        <v>3</v>
      </c>
      <c r="E104" s="14">
        <v>3</v>
      </c>
      <c r="F104" s="14" t="s">
        <v>104</v>
      </c>
      <c r="G104" s="53">
        <v>7.45</v>
      </c>
      <c r="H104" s="69">
        <f t="shared" si="53"/>
        <v>0</v>
      </c>
      <c r="I104" s="69">
        <f t="shared" si="54"/>
        <v>22.35</v>
      </c>
      <c r="J104" s="69">
        <f t="shared" si="55"/>
        <v>22.35</v>
      </c>
      <c r="K104" s="86">
        <f t="shared" si="56"/>
        <v>44.7</v>
      </c>
      <c r="O104" s="173"/>
      <c r="P104" s="179"/>
      <c r="Q104" s="179"/>
      <c r="R104" s="179"/>
      <c r="S104" s="179"/>
      <c r="T104" s="179"/>
      <c r="U104" s="179"/>
      <c r="V104" s="179"/>
      <c r="W104" s="179"/>
      <c r="X104" s="179"/>
      <c r="Y104" s="179"/>
      <c r="Z104" s="180">
        <f t="shared" si="51"/>
        <v>0</v>
      </c>
      <c r="AA104" s="179">
        <f t="shared" si="52"/>
        <v>44.7</v>
      </c>
    </row>
    <row r="105" spans="1:27" ht="27.6" x14ac:dyDescent="0.25">
      <c r="A105" s="108" t="s">
        <v>105</v>
      </c>
      <c r="B105" s="29" t="s">
        <v>106</v>
      </c>
      <c r="C105" s="14">
        <v>30</v>
      </c>
      <c r="D105" s="14"/>
      <c r="E105" s="14"/>
      <c r="F105" s="14" t="s">
        <v>107</v>
      </c>
      <c r="G105" s="53">
        <v>25</v>
      </c>
      <c r="H105" s="69">
        <f t="shared" si="53"/>
        <v>750</v>
      </c>
      <c r="I105" s="69">
        <f t="shared" si="54"/>
        <v>0</v>
      </c>
      <c r="J105" s="69">
        <f t="shared" si="55"/>
        <v>0</v>
      </c>
      <c r="K105" s="86">
        <f t="shared" si="56"/>
        <v>750</v>
      </c>
      <c r="O105" s="173"/>
      <c r="P105" s="179"/>
      <c r="Q105" s="179"/>
      <c r="R105" s="179"/>
      <c r="S105" s="179"/>
      <c r="T105" s="179"/>
      <c r="U105" s="179"/>
      <c r="V105" s="179"/>
      <c r="W105" s="179"/>
      <c r="X105" s="179"/>
      <c r="Y105" s="179"/>
      <c r="Z105" s="180">
        <f t="shared" si="51"/>
        <v>0</v>
      </c>
      <c r="AA105" s="179">
        <f t="shared" si="52"/>
        <v>750</v>
      </c>
    </row>
    <row r="106" spans="1:27" ht="28.2" thickBot="1" x14ac:dyDescent="0.3">
      <c r="A106" s="108" t="s">
        <v>108</v>
      </c>
      <c r="B106" s="29" t="s">
        <v>109</v>
      </c>
      <c r="C106" s="14">
        <v>1</v>
      </c>
      <c r="D106" s="14">
        <v>1</v>
      </c>
      <c r="E106" s="14">
        <v>1</v>
      </c>
      <c r="F106" s="14" t="s">
        <v>95</v>
      </c>
      <c r="G106" s="53">
        <v>150</v>
      </c>
      <c r="H106" s="69">
        <f t="shared" si="53"/>
        <v>150</v>
      </c>
      <c r="I106" s="69">
        <f t="shared" si="54"/>
        <v>150</v>
      </c>
      <c r="J106" s="69">
        <f t="shared" si="55"/>
        <v>150</v>
      </c>
      <c r="K106" s="86">
        <f t="shared" si="56"/>
        <v>450</v>
      </c>
      <c r="O106" s="173"/>
      <c r="P106" s="179"/>
      <c r="Q106" s="179"/>
      <c r="R106" s="179"/>
      <c r="S106" s="179"/>
      <c r="T106" s="179"/>
      <c r="U106" s="179"/>
      <c r="V106" s="179"/>
      <c r="W106" s="179"/>
      <c r="X106" s="179"/>
      <c r="Y106" s="179"/>
      <c r="Z106" s="180">
        <f t="shared" si="51"/>
        <v>0</v>
      </c>
      <c r="AA106" s="179">
        <f t="shared" si="52"/>
        <v>450</v>
      </c>
    </row>
    <row r="107" spans="1:27" ht="14.4" hidden="1" thickBot="1" x14ac:dyDescent="0.3">
      <c r="A107" s="108"/>
      <c r="B107" s="29"/>
      <c r="C107" s="14"/>
      <c r="D107" s="14"/>
      <c r="E107" s="14"/>
      <c r="F107" s="14"/>
      <c r="G107" s="53"/>
      <c r="H107" s="69">
        <f t="shared" si="53"/>
        <v>0</v>
      </c>
      <c r="I107" s="69">
        <f t="shared" si="54"/>
        <v>0</v>
      </c>
      <c r="J107" s="69">
        <f t="shared" si="55"/>
        <v>0</v>
      </c>
      <c r="K107" s="86">
        <f t="shared" si="56"/>
        <v>0</v>
      </c>
      <c r="O107" s="173"/>
      <c r="P107" s="179"/>
      <c r="Q107" s="179"/>
      <c r="R107" s="179"/>
      <c r="S107" s="179"/>
      <c r="T107" s="179"/>
      <c r="U107" s="179"/>
      <c r="V107" s="179"/>
      <c r="W107" s="179"/>
      <c r="X107" s="179"/>
      <c r="Y107" s="179"/>
      <c r="Z107" s="180">
        <f t="shared" si="51"/>
        <v>0</v>
      </c>
      <c r="AA107" s="179">
        <f t="shared" si="52"/>
        <v>0</v>
      </c>
    </row>
    <row r="108" spans="1:27" ht="14.4" hidden="1" thickBot="1" x14ac:dyDescent="0.3">
      <c r="A108" s="108"/>
      <c r="B108" s="29"/>
      <c r="C108" s="14"/>
      <c r="D108" s="14"/>
      <c r="E108" s="14"/>
      <c r="F108" s="14"/>
      <c r="G108" s="53"/>
      <c r="H108" s="69">
        <f t="shared" si="53"/>
        <v>0</v>
      </c>
      <c r="I108" s="69">
        <f t="shared" si="54"/>
        <v>0</v>
      </c>
      <c r="J108" s="69">
        <f t="shared" si="55"/>
        <v>0</v>
      </c>
      <c r="K108" s="86">
        <f t="shared" si="56"/>
        <v>0</v>
      </c>
      <c r="O108" s="173"/>
      <c r="P108" s="179"/>
      <c r="Q108" s="179"/>
      <c r="R108" s="179"/>
      <c r="S108" s="179"/>
      <c r="T108" s="179"/>
      <c r="U108" s="179"/>
      <c r="V108" s="179"/>
      <c r="W108" s="179"/>
      <c r="X108" s="179"/>
      <c r="Y108" s="179"/>
      <c r="Z108" s="180">
        <f t="shared" si="51"/>
        <v>0</v>
      </c>
      <c r="AA108" s="179">
        <f t="shared" si="52"/>
        <v>0</v>
      </c>
    </row>
    <row r="109" spans="1:27" ht="14.4" hidden="1" thickBot="1" x14ac:dyDescent="0.3">
      <c r="A109" s="108"/>
      <c r="B109" s="29"/>
      <c r="C109" s="14"/>
      <c r="D109" s="14"/>
      <c r="E109" s="14"/>
      <c r="F109" s="14"/>
      <c r="G109" s="53"/>
      <c r="H109" s="69">
        <f t="shared" si="53"/>
        <v>0</v>
      </c>
      <c r="I109" s="69">
        <f t="shared" si="54"/>
        <v>0</v>
      </c>
      <c r="J109" s="69">
        <f t="shared" si="55"/>
        <v>0</v>
      </c>
      <c r="K109" s="86">
        <f t="shared" si="56"/>
        <v>0</v>
      </c>
      <c r="O109" s="173"/>
      <c r="P109" s="179"/>
      <c r="Q109" s="179"/>
      <c r="R109" s="179"/>
      <c r="S109" s="179"/>
      <c r="T109" s="179"/>
      <c r="U109" s="179"/>
      <c r="V109" s="179"/>
      <c r="W109" s="179"/>
      <c r="X109" s="179"/>
      <c r="Y109" s="179"/>
      <c r="Z109" s="180">
        <f t="shared" si="51"/>
        <v>0</v>
      </c>
      <c r="AA109" s="179">
        <f t="shared" si="52"/>
        <v>0</v>
      </c>
    </row>
    <row r="110" spans="1:27" ht="14.4" hidden="1" thickBot="1" x14ac:dyDescent="0.3">
      <c r="A110" s="108"/>
      <c r="B110" s="29"/>
      <c r="C110" s="14"/>
      <c r="D110" s="14"/>
      <c r="E110" s="14"/>
      <c r="F110" s="14"/>
      <c r="G110" s="53"/>
      <c r="H110" s="69">
        <f t="shared" si="53"/>
        <v>0</v>
      </c>
      <c r="I110" s="69">
        <f t="shared" si="54"/>
        <v>0</v>
      </c>
      <c r="J110" s="69">
        <f t="shared" si="55"/>
        <v>0</v>
      </c>
      <c r="K110" s="86">
        <f t="shared" si="56"/>
        <v>0</v>
      </c>
      <c r="O110" s="178"/>
      <c r="P110" s="179"/>
      <c r="Q110" s="179"/>
      <c r="R110" s="179"/>
      <c r="S110" s="179"/>
      <c r="T110" s="179"/>
      <c r="U110" s="179"/>
      <c r="V110" s="179"/>
      <c r="W110" s="179"/>
      <c r="X110" s="179"/>
      <c r="Y110" s="179"/>
      <c r="Z110" s="180">
        <f t="shared" si="51"/>
        <v>0</v>
      </c>
      <c r="AA110" s="179">
        <f t="shared" si="52"/>
        <v>0</v>
      </c>
    </row>
    <row r="111" spans="1:27" ht="14.4" hidden="1" thickBot="1" x14ac:dyDescent="0.3">
      <c r="A111" s="108"/>
      <c r="B111" s="29"/>
      <c r="C111" s="14"/>
      <c r="D111" s="14"/>
      <c r="E111" s="14"/>
      <c r="F111" s="14"/>
      <c r="G111" s="53"/>
      <c r="H111" s="69">
        <f t="shared" si="53"/>
        <v>0</v>
      </c>
      <c r="I111" s="69">
        <f t="shared" si="54"/>
        <v>0</v>
      </c>
      <c r="J111" s="69">
        <f t="shared" si="55"/>
        <v>0</v>
      </c>
      <c r="K111" s="86">
        <f t="shared" si="56"/>
        <v>0</v>
      </c>
      <c r="O111" s="173"/>
      <c r="P111" s="179"/>
      <c r="Q111" s="179"/>
      <c r="R111" s="179"/>
      <c r="S111" s="179"/>
      <c r="T111" s="179"/>
      <c r="U111" s="179"/>
      <c r="V111" s="179"/>
      <c r="W111" s="179"/>
      <c r="X111" s="179"/>
      <c r="Y111" s="179"/>
      <c r="Z111" s="180">
        <f t="shared" si="51"/>
        <v>0</v>
      </c>
      <c r="AA111" s="179">
        <f t="shared" si="52"/>
        <v>0</v>
      </c>
    </row>
    <row r="112" spans="1:27" ht="14.4" thickBot="1" x14ac:dyDescent="0.35">
      <c r="A112" s="283" t="s">
        <v>204</v>
      </c>
      <c r="B112" s="283"/>
      <c r="C112" s="283"/>
      <c r="D112" s="283"/>
      <c r="E112" s="283"/>
      <c r="F112" s="283"/>
      <c r="G112" s="284"/>
      <c r="H112" s="104">
        <f>ROUND(SUM(H100:H111),0)</f>
        <v>2700</v>
      </c>
      <c r="I112" s="104">
        <f t="shared" ref="I112:J112" si="57">ROUND(SUM(I100:I111),0)</f>
        <v>20900</v>
      </c>
      <c r="J112" s="105">
        <f t="shared" si="57"/>
        <v>3472</v>
      </c>
      <c r="K112" s="243">
        <f>SUM(H112:J112)</f>
        <v>27072</v>
      </c>
      <c r="L112" s="244"/>
      <c r="O112" s="173"/>
      <c r="P112" s="189">
        <f>SUM(P99:P111)</f>
        <v>0</v>
      </c>
      <c r="Q112" s="189">
        <f t="shared" ref="Q112:Z112" si="58">SUM(Q99:Q111)</f>
        <v>0</v>
      </c>
      <c r="R112" s="189">
        <f t="shared" si="58"/>
        <v>0</v>
      </c>
      <c r="S112" s="189">
        <f t="shared" si="58"/>
        <v>0</v>
      </c>
      <c r="T112" s="189">
        <f t="shared" si="58"/>
        <v>0</v>
      </c>
      <c r="U112" s="189">
        <f t="shared" si="58"/>
        <v>0</v>
      </c>
      <c r="V112" s="189">
        <f t="shared" si="58"/>
        <v>0</v>
      </c>
      <c r="W112" s="189">
        <f t="shared" si="58"/>
        <v>0</v>
      </c>
      <c r="X112" s="189">
        <f t="shared" si="58"/>
        <v>0</v>
      </c>
      <c r="Y112" s="189">
        <f t="shared" si="58"/>
        <v>0</v>
      </c>
      <c r="Z112" s="190">
        <f t="shared" si="58"/>
        <v>0</v>
      </c>
      <c r="AA112" s="189">
        <f t="shared" si="52"/>
        <v>27072</v>
      </c>
    </row>
    <row r="113" spans="1:27" ht="21.6" customHeight="1" x14ac:dyDescent="0.25">
      <c r="A113" s="281" t="s">
        <v>6</v>
      </c>
      <c r="B113" s="282"/>
      <c r="C113" s="138"/>
      <c r="D113" s="138"/>
      <c r="E113" s="138"/>
      <c r="F113" s="138"/>
      <c r="G113" s="138"/>
      <c r="H113" s="73"/>
      <c r="I113" s="73"/>
      <c r="J113" s="73"/>
      <c r="K113" s="93"/>
      <c r="O113" s="173"/>
      <c r="P113" s="179"/>
      <c r="Q113" s="179"/>
      <c r="R113" s="179"/>
      <c r="S113" s="179"/>
      <c r="T113" s="179"/>
      <c r="U113" s="179"/>
      <c r="V113" s="179"/>
      <c r="W113" s="179"/>
      <c r="X113" s="179"/>
      <c r="Y113" s="179"/>
      <c r="Z113" s="180"/>
      <c r="AA113" s="179"/>
    </row>
    <row r="114" spans="1:27" ht="69" x14ac:dyDescent="0.25">
      <c r="A114" s="108" t="s">
        <v>110</v>
      </c>
      <c r="B114" s="29" t="s">
        <v>111</v>
      </c>
      <c r="C114" s="14">
        <v>1</v>
      </c>
      <c r="D114" s="14">
        <v>1</v>
      </c>
      <c r="E114" s="14">
        <v>1</v>
      </c>
      <c r="F114" s="14" t="s">
        <v>77</v>
      </c>
      <c r="G114" s="53">
        <v>144</v>
      </c>
      <c r="H114" s="69">
        <f>C114*G114</f>
        <v>144</v>
      </c>
      <c r="I114" s="69">
        <f>D114*G114</f>
        <v>144</v>
      </c>
      <c r="J114" s="69">
        <f>G114*E114</f>
        <v>144</v>
      </c>
      <c r="K114" s="86">
        <f t="shared" ref="K114:K125" si="59">SUM(H114,I114,J114)</f>
        <v>432</v>
      </c>
      <c r="O114" s="173"/>
      <c r="P114" s="179"/>
      <c r="Q114" s="179"/>
      <c r="R114" s="179"/>
      <c r="S114" s="179"/>
      <c r="T114" s="179"/>
      <c r="U114" s="179"/>
      <c r="V114" s="179"/>
      <c r="W114" s="179"/>
      <c r="X114" s="179"/>
      <c r="Y114" s="179"/>
      <c r="Z114" s="180">
        <f t="shared" ref="Z114:Z125" si="60">SUM(P114:Y114)</f>
        <v>0</v>
      </c>
      <c r="AA114" s="179">
        <f t="shared" ref="AA114:AA126" si="61">K114-Z114</f>
        <v>432</v>
      </c>
    </row>
    <row r="115" spans="1:27" ht="82.8" x14ac:dyDescent="0.25">
      <c r="A115" s="108" t="s">
        <v>112</v>
      </c>
      <c r="B115" s="29" t="s">
        <v>113</v>
      </c>
      <c r="C115" s="14">
        <v>1</v>
      </c>
      <c r="D115" s="14">
        <v>1</v>
      </c>
      <c r="E115" s="14">
        <v>1</v>
      </c>
      <c r="F115" s="14" t="s">
        <v>77</v>
      </c>
      <c r="G115" s="53">
        <v>120</v>
      </c>
      <c r="H115" s="69">
        <f t="shared" ref="H115:H125" si="62">C115*G115</f>
        <v>120</v>
      </c>
      <c r="I115" s="69">
        <f t="shared" ref="I115:I125" si="63">D115*G115</f>
        <v>120</v>
      </c>
      <c r="J115" s="69">
        <f t="shared" ref="J115:J125" si="64">G115*E115</f>
        <v>120</v>
      </c>
      <c r="K115" s="86">
        <f t="shared" si="59"/>
        <v>360</v>
      </c>
      <c r="O115" s="173"/>
      <c r="P115" s="179"/>
      <c r="Q115" s="179"/>
      <c r="R115" s="179"/>
      <c r="S115" s="179"/>
      <c r="T115" s="179"/>
      <c r="U115" s="179"/>
      <c r="V115" s="179"/>
      <c r="W115" s="179"/>
      <c r="X115" s="179"/>
      <c r="Y115" s="179"/>
      <c r="Z115" s="180">
        <f t="shared" si="60"/>
        <v>0</v>
      </c>
      <c r="AA115" s="179">
        <f t="shared" si="61"/>
        <v>360</v>
      </c>
    </row>
    <row r="116" spans="1:27" hidden="1" x14ac:dyDescent="0.25">
      <c r="A116" s="108"/>
      <c r="B116" s="29"/>
      <c r="C116" s="14"/>
      <c r="D116" s="14"/>
      <c r="E116" s="14"/>
      <c r="F116" s="14"/>
      <c r="G116" s="53"/>
      <c r="H116" s="69">
        <f t="shared" si="62"/>
        <v>0</v>
      </c>
      <c r="I116" s="69">
        <f t="shared" si="63"/>
        <v>0</v>
      </c>
      <c r="J116" s="69">
        <f t="shared" si="64"/>
        <v>0</v>
      </c>
      <c r="K116" s="86">
        <f t="shared" si="59"/>
        <v>0</v>
      </c>
      <c r="O116" s="173"/>
      <c r="P116" s="179"/>
      <c r="Q116" s="179"/>
      <c r="R116" s="179"/>
      <c r="S116" s="179"/>
      <c r="T116" s="179"/>
      <c r="U116" s="179"/>
      <c r="V116" s="179"/>
      <c r="W116" s="179"/>
      <c r="X116" s="179"/>
      <c r="Y116" s="179"/>
      <c r="Z116" s="180">
        <f t="shared" si="60"/>
        <v>0</v>
      </c>
      <c r="AA116" s="179">
        <f t="shared" si="61"/>
        <v>0</v>
      </c>
    </row>
    <row r="117" spans="1:27" hidden="1" x14ac:dyDescent="0.25">
      <c r="A117" s="108"/>
      <c r="B117" s="29"/>
      <c r="C117" s="14"/>
      <c r="D117" s="14"/>
      <c r="E117" s="14"/>
      <c r="F117" s="14"/>
      <c r="G117" s="53"/>
      <c r="H117" s="69">
        <f t="shared" si="62"/>
        <v>0</v>
      </c>
      <c r="I117" s="69">
        <f t="shared" si="63"/>
        <v>0</v>
      </c>
      <c r="J117" s="69">
        <f t="shared" si="64"/>
        <v>0</v>
      </c>
      <c r="K117" s="86">
        <f t="shared" si="59"/>
        <v>0</v>
      </c>
      <c r="O117" s="173"/>
      <c r="P117" s="179"/>
      <c r="Q117" s="179"/>
      <c r="R117" s="179"/>
      <c r="S117" s="179"/>
      <c r="T117" s="179"/>
      <c r="U117" s="179"/>
      <c r="V117" s="179"/>
      <c r="W117" s="179"/>
      <c r="X117" s="179"/>
      <c r="Y117" s="179"/>
      <c r="Z117" s="180">
        <f t="shared" si="60"/>
        <v>0</v>
      </c>
      <c r="AA117" s="179">
        <f t="shared" si="61"/>
        <v>0</v>
      </c>
    </row>
    <row r="118" spans="1:27" hidden="1" x14ac:dyDescent="0.25">
      <c r="A118" s="108"/>
      <c r="B118" s="29"/>
      <c r="C118" s="14"/>
      <c r="D118" s="14"/>
      <c r="E118" s="14"/>
      <c r="F118" s="14"/>
      <c r="G118" s="53"/>
      <c r="H118" s="69">
        <f t="shared" si="62"/>
        <v>0</v>
      </c>
      <c r="I118" s="69">
        <f t="shared" si="63"/>
        <v>0</v>
      </c>
      <c r="J118" s="69">
        <f t="shared" si="64"/>
        <v>0</v>
      </c>
      <c r="K118" s="86">
        <f t="shared" si="59"/>
        <v>0</v>
      </c>
      <c r="O118" s="173"/>
      <c r="P118" s="179"/>
      <c r="Q118" s="179"/>
      <c r="R118" s="179"/>
      <c r="S118" s="179"/>
      <c r="T118" s="179"/>
      <c r="U118" s="179"/>
      <c r="V118" s="179"/>
      <c r="W118" s="179"/>
      <c r="X118" s="179"/>
      <c r="Y118" s="179"/>
      <c r="Z118" s="180">
        <f t="shared" si="60"/>
        <v>0</v>
      </c>
      <c r="AA118" s="179">
        <f t="shared" si="61"/>
        <v>0</v>
      </c>
    </row>
    <row r="119" spans="1:27" hidden="1" x14ac:dyDescent="0.25">
      <c r="A119" s="108"/>
      <c r="B119" s="29"/>
      <c r="C119" s="14"/>
      <c r="D119" s="14"/>
      <c r="E119" s="14"/>
      <c r="F119" s="14"/>
      <c r="G119" s="53"/>
      <c r="H119" s="69">
        <f t="shared" si="62"/>
        <v>0</v>
      </c>
      <c r="I119" s="69">
        <f t="shared" si="63"/>
        <v>0</v>
      </c>
      <c r="J119" s="69">
        <f t="shared" si="64"/>
        <v>0</v>
      </c>
      <c r="K119" s="86">
        <f t="shared" si="59"/>
        <v>0</v>
      </c>
      <c r="O119" s="173"/>
      <c r="P119" s="179"/>
      <c r="Q119" s="179"/>
      <c r="R119" s="179"/>
      <c r="S119" s="179"/>
      <c r="T119" s="179"/>
      <c r="U119" s="179"/>
      <c r="V119" s="179"/>
      <c r="W119" s="179"/>
      <c r="X119" s="179"/>
      <c r="Y119" s="179"/>
      <c r="Z119" s="180">
        <f t="shared" si="60"/>
        <v>0</v>
      </c>
      <c r="AA119" s="179">
        <f t="shared" si="61"/>
        <v>0</v>
      </c>
    </row>
    <row r="120" spans="1:27" hidden="1" x14ac:dyDescent="0.25">
      <c r="A120" s="108"/>
      <c r="B120" s="29"/>
      <c r="C120" s="14"/>
      <c r="D120" s="14"/>
      <c r="E120" s="14"/>
      <c r="F120" s="14"/>
      <c r="G120" s="53"/>
      <c r="H120" s="69">
        <f t="shared" si="62"/>
        <v>0</v>
      </c>
      <c r="I120" s="69">
        <f t="shared" si="63"/>
        <v>0</v>
      </c>
      <c r="J120" s="69">
        <f t="shared" si="64"/>
        <v>0</v>
      </c>
      <c r="K120" s="86">
        <f t="shared" si="59"/>
        <v>0</v>
      </c>
      <c r="O120" s="173"/>
      <c r="P120" s="179"/>
      <c r="Q120" s="179"/>
      <c r="R120" s="179"/>
      <c r="S120" s="179"/>
      <c r="T120" s="179"/>
      <c r="U120" s="179"/>
      <c r="V120" s="179"/>
      <c r="W120" s="179"/>
      <c r="X120" s="179"/>
      <c r="Y120" s="179"/>
      <c r="Z120" s="180">
        <f t="shared" si="60"/>
        <v>0</v>
      </c>
      <c r="AA120" s="179">
        <f t="shared" si="61"/>
        <v>0</v>
      </c>
    </row>
    <row r="121" spans="1:27" hidden="1" x14ac:dyDescent="0.25">
      <c r="A121" s="108"/>
      <c r="B121" s="29"/>
      <c r="C121" s="14"/>
      <c r="D121" s="14"/>
      <c r="E121" s="14"/>
      <c r="F121" s="14"/>
      <c r="G121" s="53"/>
      <c r="H121" s="69">
        <f t="shared" si="62"/>
        <v>0</v>
      </c>
      <c r="I121" s="69">
        <f t="shared" si="63"/>
        <v>0</v>
      </c>
      <c r="J121" s="69">
        <f t="shared" si="64"/>
        <v>0</v>
      </c>
      <c r="K121" s="86">
        <f t="shared" si="59"/>
        <v>0</v>
      </c>
      <c r="O121" s="173"/>
      <c r="P121" s="179"/>
      <c r="Q121" s="179"/>
      <c r="R121" s="179"/>
      <c r="S121" s="179"/>
      <c r="T121" s="179"/>
      <c r="U121" s="179"/>
      <c r="V121" s="179"/>
      <c r="W121" s="179"/>
      <c r="X121" s="179"/>
      <c r="Y121" s="179"/>
      <c r="Z121" s="180">
        <f t="shared" si="60"/>
        <v>0</v>
      </c>
      <c r="AA121" s="179">
        <f t="shared" si="61"/>
        <v>0</v>
      </c>
    </row>
    <row r="122" spans="1:27" hidden="1" x14ac:dyDescent="0.25">
      <c r="A122" s="108"/>
      <c r="B122" s="29"/>
      <c r="C122" s="14"/>
      <c r="D122" s="14"/>
      <c r="E122" s="14"/>
      <c r="F122" s="14"/>
      <c r="G122" s="53"/>
      <c r="H122" s="69">
        <f t="shared" si="62"/>
        <v>0</v>
      </c>
      <c r="I122" s="69">
        <f t="shared" si="63"/>
        <v>0</v>
      </c>
      <c r="J122" s="69">
        <f t="shared" si="64"/>
        <v>0</v>
      </c>
      <c r="K122" s="86">
        <f t="shared" si="59"/>
        <v>0</v>
      </c>
      <c r="O122" s="173"/>
      <c r="P122" s="179"/>
      <c r="Q122" s="179"/>
      <c r="R122" s="179"/>
      <c r="S122" s="179"/>
      <c r="T122" s="179"/>
      <c r="U122" s="179"/>
      <c r="V122" s="179"/>
      <c r="W122" s="179"/>
      <c r="X122" s="179"/>
      <c r="Y122" s="179"/>
      <c r="Z122" s="180">
        <f t="shared" si="60"/>
        <v>0</v>
      </c>
      <c r="AA122" s="179">
        <f t="shared" si="61"/>
        <v>0</v>
      </c>
    </row>
    <row r="123" spans="1:27" hidden="1" x14ac:dyDescent="0.25">
      <c r="A123" s="108"/>
      <c r="B123" s="29"/>
      <c r="C123" s="14"/>
      <c r="D123" s="14"/>
      <c r="E123" s="14"/>
      <c r="F123" s="14"/>
      <c r="G123" s="53"/>
      <c r="H123" s="69">
        <f t="shared" si="62"/>
        <v>0</v>
      </c>
      <c r="I123" s="69">
        <f t="shared" si="63"/>
        <v>0</v>
      </c>
      <c r="J123" s="69">
        <f t="shared" si="64"/>
        <v>0</v>
      </c>
      <c r="K123" s="86">
        <f t="shared" si="59"/>
        <v>0</v>
      </c>
      <c r="O123" s="173"/>
      <c r="P123" s="179"/>
      <c r="Q123" s="179"/>
      <c r="R123" s="179"/>
      <c r="S123" s="179"/>
      <c r="T123" s="179"/>
      <c r="U123" s="179"/>
      <c r="V123" s="179"/>
      <c r="W123" s="179"/>
      <c r="X123" s="179"/>
      <c r="Y123" s="179"/>
      <c r="Z123" s="180">
        <f t="shared" si="60"/>
        <v>0</v>
      </c>
      <c r="AA123" s="179">
        <f t="shared" si="61"/>
        <v>0</v>
      </c>
    </row>
    <row r="124" spans="1:27" hidden="1" x14ac:dyDescent="0.25">
      <c r="A124" s="108"/>
      <c r="B124" s="29"/>
      <c r="C124" s="14"/>
      <c r="D124" s="14"/>
      <c r="E124" s="14"/>
      <c r="F124" s="14"/>
      <c r="G124" s="53"/>
      <c r="H124" s="69">
        <f t="shared" si="62"/>
        <v>0</v>
      </c>
      <c r="I124" s="69">
        <f t="shared" si="63"/>
        <v>0</v>
      </c>
      <c r="J124" s="69">
        <f t="shared" si="64"/>
        <v>0</v>
      </c>
      <c r="K124" s="86">
        <f t="shared" si="59"/>
        <v>0</v>
      </c>
      <c r="L124" s="106"/>
      <c r="O124" s="173"/>
      <c r="P124" s="179"/>
      <c r="Q124" s="179"/>
      <c r="R124" s="179"/>
      <c r="S124" s="179"/>
      <c r="T124" s="179"/>
      <c r="U124" s="179"/>
      <c r="V124" s="179"/>
      <c r="W124" s="179"/>
      <c r="X124" s="179"/>
      <c r="Y124" s="179"/>
      <c r="Z124" s="180">
        <f t="shared" si="60"/>
        <v>0</v>
      </c>
      <c r="AA124" s="179">
        <f t="shared" si="61"/>
        <v>0</v>
      </c>
    </row>
    <row r="125" spans="1:27" hidden="1" x14ac:dyDescent="0.25">
      <c r="A125" s="108"/>
      <c r="B125" s="29"/>
      <c r="C125" s="14"/>
      <c r="D125" s="14"/>
      <c r="E125" s="14"/>
      <c r="F125" s="14"/>
      <c r="G125" s="53"/>
      <c r="H125" s="69">
        <f t="shared" si="62"/>
        <v>0</v>
      </c>
      <c r="I125" s="69">
        <f t="shared" si="63"/>
        <v>0</v>
      </c>
      <c r="J125" s="69">
        <f t="shared" si="64"/>
        <v>0</v>
      </c>
      <c r="K125" s="86">
        <f t="shared" si="59"/>
        <v>0</v>
      </c>
      <c r="O125" s="173"/>
      <c r="P125" s="179"/>
      <c r="Q125" s="179"/>
      <c r="R125" s="179"/>
      <c r="S125" s="179"/>
      <c r="T125" s="179"/>
      <c r="U125" s="179"/>
      <c r="V125" s="179"/>
      <c r="W125" s="179"/>
      <c r="X125" s="179"/>
      <c r="Y125" s="179"/>
      <c r="Z125" s="180">
        <f t="shared" si="60"/>
        <v>0</v>
      </c>
      <c r="AA125" s="179">
        <f t="shared" si="61"/>
        <v>0</v>
      </c>
    </row>
    <row r="126" spans="1:27" ht="14.4" thickBot="1" x14ac:dyDescent="0.35">
      <c r="A126" s="283" t="s">
        <v>203</v>
      </c>
      <c r="B126" s="283"/>
      <c r="C126" s="283"/>
      <c r="D126" s="283"/>
      <c r="E126" s="283"/>
      <c r="F126" s="283"/>
      <c r="G126" s="284"/>
      <c r="H126" s="82">
        <f>ROUND(SUM(H113:H125),0)</f>
        <v>264</v>
      </c>
      <c r="I126" s="82">
        <f>ROUND(SUM(I113:I125),0)</f>
        <v>264</v>
      </c>
      <c r="J126" s="104">
        <f>ROUND(SUM(J113:J125),0)</f>
        <v>264</v>
      </c>
      <c r="K126" s="230">
        <f>SUM(H126:J126)</f>
        <v>792</v>
      </c>
      <c r="L126" s="245"/>
      <c r="O126" s="173"/>
      <c r="P126" s="189">
        <f>SUM(P113:P125)</f>
        <v>0</v>
      </c>
      <c r="Q126" s="189">
        <f t="shared" ref="Q126:Z126" si="65">SUM(Q113:Q125)</f>
        <v>0</v>
      </c>
      <c r="R126" s="189">
        <f t="shared" si="65"/>
        <v>0</v>
      </c>
      <c r="S126" s="189">
        <f t="shared" si="65"/>
        <v>0</v>
      </c>
      <c r="T126" s="189">
        <f t="shared" si="65"/>
        <v>0</v>
      </c>
      <c r="U126" s="189">
        <f t="shared" si="65"/>
        <v>0</v>
      </c>
      <c r="V126" s="189">
        <f t="shared" si="65"/>
        <v>0</v>
      </c>
      <c r="W126" s="189">
        <f t="shared" si="65"/>
        <v>0</v>
      </c>
      <c r="X126" s="189">
        <f t="shared" si="65"/>
        <v>0</v>
      </c>
      <c r="Y126" s="189">
        <f t="shared" si="65"/>
        <v>0</v>
      </c>
      <c r="Z126" s="190">
        <f t="shared" si="65"/>
        <v>0</v>
      </c>
      <c r="AA126" s="189">
        <f t="shared" si="61"/>
        <v>792</v>
      </c>
    </row>
    <row r="127" spans="1:27" s="55" customFormat="1" ht="21.6" customHeight="1" x14ac:dyDescent="0.25">
      <c r="A127" s="281" t="s">
        <v>8</v>
      </c>
      <c r="B127" s="282"/>
      <c r="C127" s="281"/>
      <c r="D127" s="282"/>
      <c r="E127" s="138"/>
      <c r="F127" s="138"/>
      <c r="G127" s="138"/>
      <c r="H127" s="138"/>
      <c r="I127" s="138"/>
      <c r="J127" s="73"/>
      <c r="K127" s="93"/>
      <c r="L127" s="15"/>
      <c r="M127" s="11"/>
      <c r="N127" s="11"/>
      <c r="O127" s="173"/>
      <c r="P127" s="179"/>
      <c r="Q127" s="179"/>
      <c r="R127" s="179"/>
      <c r="S127" s="179"/>
      <c r="T127" s="179"/>
      <c r="U127" s="179"/>
      <c r="V127" s="179"/>
      <c r="W127" s="179"/>
      <c r="X127" s="179"/>
      <c r="Y127" s="179"/>
      <c r="Z127" s="180"/>
      <c r="AA127" s="179"/>
    </row>
    <row r="128" spans="1:27" ht="27.6" x14ac:dyDescent="0.25">
      <c r="A128" s="193" t="s">
        <v>114</v>
      </c>
      <c r="B128" s="29" t="s">
        <v>115</v>
      </c>
      <c r="C128" s="14"/>
      <c r="D128" s="14">
        <v>50</v>
      </c>
      <c r="E128" s="14">
        <v>50</v>
      </c>
      <c r="F128" s="14" t="s">
        <v>116</v>
      </c>
      <c r="G128" s="53">
        <v>8</v>
      </c>
      <c r="H128" s="69">
        <f>C128*G128</f>
        <v>0</v>
      </c>
      <c r="I128" s="69">
        <f>D128*G128</f>
        <v>400</v>
      </c>
      <c r="J128" s="69">
        <f>G128*E128</f>
        <v>400</v>
      </c>
      <c r="K128" s="86">
        <f t="shared" ref="K128:K139" si="66">SUM(H128,I128,J128)</f>
        <v>800</v>
      </c>
      <c r="O128" s="173"/>
      <c r="P128" s="179"/>
      <c r="Q128" s="179"/>
      <c r="R128" s="179"/>
      <c r="S128" s="179"/>
      <c r="T128" s="179"/>
      <c r="U128" s="179"/>
      <c r="V128" s="179"/>
      <c r="W128" s="179"/>
      <c r="X128" s="179"/>
      <c r="Y128" s="179"/>
      <c r="Z128" s="180">
        <f t="shared" ref="Z128:Z139" si="67">SUM(P128:Y128)</f>
        <v>0</v>
      </c>
      <c r="AA128" s="179">
        <f t="shared" ref="AA128:AA140" si="68">K128-Z128</f>
        <v>800</v>
      </c>
    </row>
    <row r="129" spans="1:27" ht="55.2" x14ac:dyDescent="0.25">
      <c r="A129" s="193" t="s">
        <v>117</v>
      </c>
      <c r="B129" s="29" t="s">
        <v>118</v>
      </c>
      <c r="C129" s="14"/>
      <c r="D129" s="14">
        <v>50</v>
      </c>
      <c r="E129" s="14">
        <v>50</v>
      </c>
      <c r="F129" s="14" t="s">
        <v>119</v>
      </c>
      <c r="G129" s="53">
        <v>15</v>
      </c>
      <c r="H129" s="69">
        <f t="shared" ref="H129:H139" si="69">C129*G129</f>
        <v>0</v>
      </c>
      <c r="I129" s="69">
        <f t="shared" ref="I129:I139" si="70">D129*G129</f>
        <v>750</v>
      </c>
      <c r="J129" s="69">
        <f t="shared" ref="J129:J139" si="71">G129*E129</f>
        <v>750</v>
      </c>
      <c r="K129" s="86">
        <f t="shared" si="66"/>
        <v>1500</v>
      </c>
      <c r="O129" s="173"/>
      <c r="P129" s="179"/>
      <c r="Q129" s="179"/>
      <c r="R129" s="179"/>
      <c r="S129" s="179"/>
      <c r="T129" s="179"/>
      <c r="U129" s="179"/>
      <c r="V129" s="179"/>
      <c r="W129" s="179"/>
      <c r="X129" s="179"/>
      <c r="Y129" s="179"/>
      <c r="Z129" s="180">
        <f t="shared" si="67"/>
        <v>0</v>
      </c>
      <c r="AA129" s="179">
        <f t="shared" si="68"/>
        <v>1500</v>
      </c>
    </row>
    <row r="130" spans="1:27" ht="14.4" thickBot="1" x14ac:dyDescent="0.3">
      <c r="A130" s="108" t="s">
        <v>120</v>
      </c>
      <c r="B130" s="176" t="s">
        <v>121</v>
      </c>
      <c r="C130" s="177"/>
      <c r="D130" s="14">
        <v>2</v>
      </c>
      <c r="E130" s="14">
        <v>2</v>
      </c>
      <c r="F130" s="14" t="s">
        <v>63</v>
      </c>
      <c r="G130" s="194">
        <v>150</v>
      </c>
      <c r="H130" s="69">
        <f t="shared" si="69"/>
        <v>0</v>
      </c>
      <c r="I130" s="69">
        <f t="shared" si="70"/>
        <v>300</v>
      </c>
      <c r="J130" s="69">
        <f t="shared" si="71"/>
        <v>300</v>
      </c>
      <c r="K130" s="86">
        <f t="shared" si="66"/>
        <v>600</v>
      </c>
      <c r="O130" s="173"/>
      <c r="P130" s="179"/>
      <c r="Q130" s="179"/>
      <c r="R130" s="179"/>
      <c r="S130" s="179"/>
      <c r="T130" s="179"/>
      <c r="U130" s="179"/>
      <c r="V130" s="179"/>
      <c r="W130" s="179"/>
      <c r="X130" s="179"/>
      <c r="Y130" s="179"/>
      <c r="Z130" s="180">
        <f t="shared" si="67"/>
        <v>0</v>
      </c>
      <c r="AA130" s="179">
        <f t="shared" si="68"/>
        <v>600</v>
      </c>
    </row>
    <row r="131" spans="1:27" ht="14.4" hidden="1" thickBot="1" x14ac:dyDescent="0.3">
      <c r="A131" s="108"/>
      <c r="B131" s="176"/>
      <c r="C131" s="177"/>
      <c r="D131" s="14"/>
      <c r="E131" s="14"/>
      <c r="F131" s="14"/>
      <c r="G131" s="194"/>
      <c r="H131" s="69">
        <f t="shared" si="69"/>
        <v>0</v>
      </c>
      <c r="I131" s="69">
        <f t="shared" si="70"/>
        <v>0</v>
      </c>
      <c r="J131" s="69">
        <f t="shared" si="71"/>
        <v>0</v>
      </c>
      <c r="K131" s="86">
        <f t="shared" si="66"/>
        <v>0</v>
      </c>
      <c r="O131" s="173"/>
      <c r="P131" s="179"/>
      <c r="Q131" s="179"/>
      <c r="R131" s="179"/>
      <c r="S131" s="179"/>
      <c r="T131" s="179"/>
      <c r="U131" s="179"/>
      <c r="V131" s="179"/>
      <c r="W131" s="179"/>
      <c r="X131" s="179"/>
      <c r="Y131" s="179"/>
      <c r="Z131" s="180">
        <f t="shared" si="67"/>
        <v>0</v>
      </c>
      <c r="AA131" s="179">
        <f t="shared" si="68"/>
        <v>0</v>
      </c>
    </row>
    <row r="132" spans="1:27" ht="14.4" hidden="1" thickBot="1" x14ac:dyDescent="0.3">
      <c r="A132" s="108"/>
      <c r="B132" s="176"/>
      <c r="C132" s="177"/>
      <c r="D132" s="14"/>
      <c r="E132" s="14"/>
      <c r="F132" s="14"/>
      <c r="G132" s="194"/>
      <c r="H132" s="69">
        <f t="shared" si="69"/>
        <v>0</v>
      </c>
      <c r="I132" s="69">
        <f t="shared" si="70"/>
        <v>0</v>
      </c>
      <c r="J132" s="69">
        <f t="shared" si="71"/>
        <v>0</v>
      </c>
      <c r="K132" s="86">
        <f t="shared" si="66"/>
        <v>0</v>
      </c>
      <c r="O132" s="173"/>
      <c r="P132" s="179"/>
      <c r="Q132" s="179"/>
      <c r="R132" s="179"/>
      <c r="S132" s="179"/>
      <c r="T132" s="179"/>
      <c r="U132" s="179"/>
      <c r="V132" s="179"/>
      <c r="W132" s="179"/>
      <c r="X132" s="179"/>
      <c r="Y132" s="179"/>
      <c r="Z132" s="180">
        <f t="shared" si="67"/>
        <v>0</v>
      </c>
      <c r="AA132" s="179">
        <f t="shared" si="68"/>
        <v>0</v>
      </c>
    </row>
    <row r="133" spans="1:27" ht="14.4" hidden="1" thickBot="1" x14ac:dyDescent="0.3">
      <c r="A133" s="108"/>
      <c r="B133" s="176"/>
      <c r="C133" s="177"/>
      <c r="D133" s="14"/>
      <c r="E133" s="14"/>
      <c r="F133" s="14"/>
      <c r="G133" s="194"/>
      <c r="H133" s="69">
        <f t="shared" si="69"/>
        <v>0</v>
      </c>
      <c r="I133" s="69">
        <f t="shared" si="70"/>
        <v>0</v>
      </c>
      <c r="J133" s="69">
        <f t="shared" si="71"/>
        <v>0</v>
      </c>
      <c r="K133" s="86">
        <f t="shared" si="66"/>
        <v>0</v>
      </c>
      <c r="O133" s="173"/>
      <c r="P133" s="179"/>
      <c r="Q133" s="179"/>
      <c r="R133" s="179"/>
      <c r="S133" s="179"/>
      <c r="T133" s="179"/>
      <c r="U133" s="179"/>
      <c r="V133" s="179"/>
      <c r="W133" s="179"/>
      <c r="X133" s="179"/>
      <c r="Y133" s="179"/>
      <c r="Z133" s="180">
        <f t="shared" si="67"/>
        <v>0</v>
      </c>
      <c r="AA133" s="179">
        <f t="shared" si="68"/>
        <v>0</v>
      </c>
    </row>
    <row r="134" spans="1:27" ht="14.4" hidden="1" thickBot="1" x14ac:dyDescent="0.3">
      <c r="A134" s="108"/>
      <c r="B134" s="176"/>
      <c r="C134" s="177"/>
      <c r="D134" s="14"/>
      <c r="E134" s="14"/>
      <c r="F134" s="14"/>
      <c r="G134" s="194"/>
      <c r="H134" s="69">
        <f t="shared" si="69"/>
        <v>0</v>
      </c>
      <c r="I134" s="69">
        <f t="shared" si="70"/>
        <v>0</v>
      </c>
      <c r="J134" s="69">
        <f t="shared" si="71"/>
        <v>0</v>
      </c>
      <c r="K134" s="86">
        <f t="shared" si="66"/>
        <v>0</v>
      </c>
      <c r="O134" s="173"/>
      <c r="P134" s="179"/>
      <c r="Q134" s="179"/>
      <c r="R134" s="179"/>
      <c r="S134" s="179"/>
      <c r="T134" s="179"/>
      <c r="U134" s="179"/>
      <c r="V134" s="179"/>
      <c r="W134" s="179"/>
      <c r="X134" s="179"/>
      <c r="Y134" s="179"/>
      <c r="Z134" s="180">
        <f t="shared" si="67"/>
        <v>0</v>
      </c>
      <c r="AA134" s="179">
        <f t="shared" si="68"/>
        <v>0</v>
      </c>
    </row>
    <row r="135" spans="1:27" ht="14.4" hidden="1" thickBot="1" x14ac:dyDescent="0.3">
      <c r="A135" s="108"/>
      <c r="B135" s="176"/>
      <c r="C135" s="195"/>
      <c r="D135" s="14"/>
      <c r="E135" s="14"/>
      <c r="F135" s="14"/>
      <c r="G135" s="196"/>
      <c r="H135" s="69">
        <f t="shared" si="69"/>
        <v>0</v>
      </c>
      <c r="I135" s="69">
        <f t="shared" si="70"/>
        <v>0</v>
      </c>
      <c r="J135" s="69">
        <f t="shared" si="71"/>
        <v>0</v>
      </c>
      <c r="K135" s="86">
        <f t="shared" si="66"/>
        <v>0</v>
      </c>
      <c r="O135" s="173"/>
      <c r="P135" s="179"/>
      <c r="Q135" s="179"/>
      <c r="R135" s="179"/>
      <c r="S135" s="179"/>
      <c r="T135" s="179"/>
      <c r="U135" s="179"/>
      <c r="V135" s="179"/>
      <c r="W135" s="179"/>
      <c r="X135" s="179"/>
      <c r="Y135" s="179"/>
      <c r="Z135" s="180">
        <f t="shared" si="67"/>
        <v>0</v>
      </c>
      <c r="AA135" s="179">
        <f t="shared" si="68"/>
        <v>0</v>
      </c>
    </row>
    <row r="136" spans="1:27" ht="14.4" hidden="1" thickBot="1" x14ac:dyDescent="0.3">
      <c r="A136" s="108"/>
      <c r="B136" s="197"/>
      <c r="C136" s="195"/>
      <c r="D136" s="14"/>
      <c r="E136" s="14"/>
      <c r="F136" s="14"/>
      <c r="G136" s="196"/>
      <c r="H136" s="69">
        <f t="shared" si="69"/>
        <v>0</v>
      </c>
      <c r="I136" s="69">
        <f t="shared" si="70"/>
        <v>0</v>
      </c>
      <c r="J136" s="69">
        <f t="shared" si="71"/>
        <v>0</v>
      </c>
      <c r="K136" s="86">
        <f t="shared" si="66"/>
        <v>0</v>
      </c>
      <c r="O136" s="173"/>
      <c r="P136" s="179"/>
      <c r="Q136" s="179"/>
      <c r="R136" s="179"/>
      <c r="S136" s="179"/>
      <c r="T136" s="179"/>
      <c r="U136" s="179"/>
      <c r="V136" s="179"/>
      <c r="W136" s="179"/>
      <c r="X136" s="179"/>
      <c r="Y136" s="179"/>
      <c r="Z136" s="180">
        <f t="shared" si="67"/>
        <v>0</v>
      </c>
      <c r="AA136" s="179">
        <f t="shared" si="68"/>
        <v>0</v>
      </c>
    </row>
    <row r="137" spans="1:27" ht="14.4" hidden="1" thickBot="1" x14ac:dyDescent="0.3">
      <c r="A137" s="108"/>
      <c r="B137" s="176"/>
      <c r="C137" s="195"/>
      <c r="D137" s="14"/>
      <c r="E137" s="14"/>
      <c r="F137" s="14"/>
      <c r="G137" s="196"/>
      <c r="H137" s="69">
        <f t="shared" si="69"/>
        <v>0</v>
      </c>
      <c r="I137" s="69">
        <f t="shared" si="70"/>
        <v>0</v>
      </c>
      <c r="J137" s="69">
        <f t="shared" si="71"/>
        <v>0</v>
      </c>
      <c r="K137" s="86">
        <f t="shared" si="66"/>
        <v>0</v>
      </c>
      <c r="O137" s="173"/>
      <c r="P137" s="179"/>
      <c r="Q137" s="179"/>
      <c r="R137" s="179"/>
      <c r="S137" s="179"/>
      <c r="T137" s="179"/>
      <c r="U137" s="179"/>
      <c r="V137" s="179"/>
      <c r="W137" s="179"/>
      <c r="X137" s="179"/>
      <c r="Y137" s="179"/>
      <c r="Z137" s="180">
        <f t="shared" si="67"/>
        <v>0</v>
      </c>
      <c r="AA137" s="179">
        <f t="shared" si="68"/>
        <v>0</v>
      </c>
    </row>
    <row r="138" spans="1:27" ht="14.4" hidden="1" thickBot="1" x14ac:dyDescent="0.3">
      <c r="A138" s="108"/>
      <c r="B138" s="197"/>
      <c r="C138" s="195"/>
      <c r="D138" s="14"/>
      <c r="E138" s="14"/>
      <c r="F138" s="14"/>
      <c r="G138" s="196"/>
      <c r="H138" s="69">
        <f t="shared" si="69"/>
        <v>0</v>
      </c>
      <c r="I138" s="69">
        <f t="shared" si="70"/>
        <v>0</v>
      </c>
      <c r="J138" s="69">
        <f t="shared" si="71"/>
        <v>0</v>
      </c>
      <c r="K138" s="86">
        <f t="shared" si="66"/>
        <v>0</v>
      </c>
      <c r="O138" s="173"/>
      <c r="P138" s="179"/>
      <c r="Q138" s="179"/>
      <c r="R138" s="179"/>
      <c r="S138" s="179"/>
      <c r="T138" s="179"/>
      <c r="U138" s="179"/>
      <c r="V138" s="179"/>
      <c r="W138" s="179"/>
      <c r="X138" s="179"/>
      <c r="Y138" s="179"/>
      <c r="Z138" s="180">
        <f t="shared" si="67"/>
        <v>0</v>
      </c>
      <c r="AA138" s="179">
        <f t="shared" si="68"/>
        <v>0</v>
      </c>
    </row>
    <row r="139" spans="1:27" ht="14.4" hidden="1" thickBot="1" x14ac:dyDescent="0.3">
      <c r="A139" s="108"/>
      <c r="B139" s="176"/>
      <c r="C139" s="195"/>
      <c r="D139" s="14"/>
      <c r="E139" s="14"/>
      <c r="F139" s="14"/>
      <c r="G139" s="196"/>
      <c r="H139" s="69">
        <f t="shared" si="69"/>
        <v>0</v>
      </c>
      <c r="I139" s="69">
        <f t="shared" si="70"/>
        <v>0</v>
      </c>
      <c r="J139" s="69">
        <f t="shared" si="71"/>
        <v>0</v>
      </c>
      <c r="K139" s="86">
        <f t="shared" si="66"/>
        <v>0</v>
      </c>
      <c r="O139" s="173"/>
      <c r="P139" s="179"/>
      <c r="Q139" s="179"/>
      <c r="R139" s="179"/>
      <c r="S139" s="179"/>
      <c r="T139" s="179"/>
      <c r="U139" s="179"/>
      <c r="V139" s="179"/>
      <c r="W139" s="179"/>
      <c r="X139" s="179"/>
      <c r="Y139" s="179"/>
      <c r="Z139" s="180">
        <f t="shared" si="67"/>
        <v>0</v>
      </c>
      <c r="AA139" s="179">
        <f t="shared" si="68"/>
        <v>0</v>
      </c>
    </row>
    <row r="140" spans="1:27" ht="14.4" thickBot="1" x14ac:dyDescent="0.35">
      <c r="A140" s="283" t="s">
        <v>122</v>
      </c>
      <c r="B140" s="283"/>
      <c r="C140" s="283"/>
      <c r="D140" s="283"/>
      <c r="E140" s="283"/>
      <c r="F140" s="283"/>
      <c r="G140" s="284"/>
      <c r="H140" s="104">
        <f>ROUND(SUM(H127:H139),0)</f>
        <v>0</v>
      </c>
      <c r="I140" s="104">
        <f>ROUND(SUM(I127:I139),0)</f>
        <v>1450</v>
      </c>
      <c r="J140" s="105">
        <f>ROUND(SUM(J127:J139),0)</f>
        <v>1450</v>
      </c>
      <c r="K140" s="243">
        <f>SUM(H140:J140)</f>
        <v>2900</v>
      </c>
      <c r="L140" s="244"/>
      <c r="O140" s="178"/>
      <c r="P140" s="189">
        <f t="shared" ref="P140:Z140" si="72">SUM(P127:P139)</f>
        <v>0</v>
      </c>
      <c r="Q140" s="189">
        <f t="shared" si="72"/>
        <v>0</v>
      </c>
      <c r="R140" s="189">
        <f t="shared" si="72"/>
        <v>0</v>
      </c>
      <c r="S140" s="189">
        <f t="shared" si="72"/>
        <v>0</v>
      </c>
      <c r="T140" s="189">
        <f t="shared" si="72"/>
        <v>0</v>
      </c>
      <c r="U140" s="189">
        <f t="shared" si="72"/>
        <v>0</v>
      </c>
      <c r="V140" s="189">
        <f t="shared" si="72"/>
        <v>0</v>
      </c>
      <c r="W140" s="189">
        <f t="shared" si="72"/>
        <v>0</v>
      </c>
      <c r="X140" s="189">
        <f t="shared" si="72"/>
        <v>0</v>
      </c>
      <c r="Y140" s="189">
        <f t="shared" si="72"/>
        <v>0</v>
      </c>
      <c r="Z140" s="190">
        <f t="shared" si="72"/>
        <v>0</v>
      </c>
      <c r="AA140" s="189">
        <f t="shared" si="68"/>
        <v>2900</v>
      </c>
    </row>
    <row r="141" spans="1:27" s="55" customFormat="1" ht="21.6" customHeight="1" x14ac:dyDescent="0.25">
      <c r="A141" s="281" t="s">
        <v>123</v>
      </c>
      <c r="B141" s="282"/>
      <c r="C141" s="138"/>
      <c r="D141" s="138"/>
      <c r="E141" s="138"/>
      <c r="F141" s="138"/>
      <c r="G141" s="138"/>
      <c r="H141" s="73"/>
      <c r="I141" s="73"/>
      <c r="J141" s="73"/>
      <c r="K141" s="93"/>
      <c r="L141" s="15"/>
      <c r="M141" s="11"/>
      <c r="N141" s="11"/>
      <c r="O141" s="178"/>
      <c r="P141" s="179"/>
      <c r="Q141" s="179"/>
      <c r="R141" s="179"/>
      <c r="S141" s="179"/>
      <c r="T141" s="179"/>
      <c r="U141" s="179"/>
      <c r="V141" s="179"/>
      <c r="W141" s="179"/>
      <c r="X141" s="179"/>
      <c r="Y141" s="179"/>
      <c r="Z141" s="180"/>
      <c r="AA141" s="179"/>
    </row>
    <row r="142" spans="1:27" ht="27.6" x14ac:dyDescent="0.25">
      <c r="A142" s="108" t="s">
        <v>124</v>
      </c>
      <c r="B142" s="176" t="s">
        <v>125</v>
      </c>
      <c r="C142" s="177">
        <v>10</v>
      </c>
      <c r="D142" s="14">
        <v>10</v>
      </c>
      <c r="E142" s="14">
        <v>10</v>
      </c>
      <c r="F142" s="14" t="s">
        <v>95</v>
      </c>
      <c r="G142" s="53">
        <v>100</v>
      </c>
      <c r="H142" s="69">
        <f>C142*G142</f>
        <v>1000</v>
      </c>
      <c r="I142" s="69">
        <f>D142*G142</f>
        <v>1000</v>
      </c>
      <c r="J142" s="69">
        <f>G142*E142</f>
        <v>1000</v>
      </c>
      <c r="K142" s="86">
        <f t="shared" ref="K142:K153" si="73">SUM(H142,I142,J142)</f>
        <v>3000</v>
      </c>
      <c r="O142" s="178"/>
      <c r="P142" s="179"/>
      <c r="Q142" s="179"/>
      <c r="R142" s="179"/>
      <c r="S142" s="179"/>
      <c r="T142" s="179"/>
      <c r="U142" s="179"/>
      <c r="V142" s="179"/>
      <c r="W142" s="179"/>
      <c r="X142" s="179"/>
      <c r="Y142" s="179"/>
      <c r="Z142" s="180">
        <f t="shared" ref="Z142:Z153" si="74">SUM(P142:Y142)</f>
        <v>0</v>
      </c>
      <c r="AA142" s="179">
        <f t="shared" ref="AA142:AA154" si="75">K142-Z142</f>
        <v>3000</v>
      </c>
    </row>
    <row r="143" spans="1:27" s="55" customFormat="1" ht="28.2" thickBot="1" x14ac:dyDescent="0.3">
      <c r="A143" s="108" t="s">
        <v>126</v>
      </c>
      <c r="B143" s="176" t="s">
        <v>127</v>
      </c>
      <c r="C143" s="177">
        <v>5</v>
      </c>
      <c r="D143" s="14">
        <v>5</v>
      </c>
      <c r="E143" s="14">
        <v>5</v>
      </c>
      <c r="F143" s="14" t="s">
        <v>79</v>
      </c>
      <c r="G143" s="53">
        <v>150</v>
      </c>
      <c r="H143" s="69">
        <f t="shared" ref="H143:H153" si="76">C143*G143</f>
        <v>750</v>
      </c>
      <c r="I143" s="69">
        <f t="shared" ref="I143:I153" si="77">D143*G143</f>
        <v>750</v>
      </c>
      <c r="J143" s="69">
        <f t="shared" ref="J143:J153" si="78">G143*E143</f>
        <v>750</v>
      </c>
      <c r="K143" s="86">
        <f t="shared" si="73"/>
        <v>2250</v>
      </c>
      <c r="L143" s="15"/>
      <c r="M143" s="11"/>
      <c r="N143" s="11"/>
      <c r="O143" s="178"/>
      <c r="P143" s="179"/>
      <c r="Q143" s="179"/>
      <c r="R143" s="179"/>
      <c r="S143" s="179"/>
      <c r="T143" s="179"/>
      <c r="U143" s="179"/>
      <c r="V143" s="179"/>
      <c r="W143" s="179"/>
      <c r="X143" s="179"/>
      <c r="Y143" s="179"/>
      <c r="Z143" s="180">
        <f t="shared" si="74"/>
        <v>0</v>
      </c>
      <c r="AA143" s="179">
        <f t="shared" si="75"/>
        <v>2250</v>
      </c>
    </row>
    <row r="144" spans="1:27" s="55" customFormat="1" ht="14.4" hidden="1" thickBot="1" x14ac:dyDescent="0.3">
      <c r="A144" s="108"/>
      <c r="B144" s="176"/>
      <c r="C144" s="177"/>
      <c r="D144" s="14"/>
      <c r="E144" s="14"/>
      <c r="F144" s="14"/>
      <c r="G144" s="53"/>
      <c r="H144" s="69">
        <f t="shared" si="76"/>
        <v>0</v>
      </c>
      <c r="I144" s="69">
        <f t="shared" si="77"/>
        <v>0</v>
      </c>
      <c r="J144" s="69">
        <f t="shared" si="78"/>
        <v>0</v>
      </c>
      <c r="K144" s="86">
        <f t="shared" si="73"/>
        <v>0</v>
      </c>
      <c r="L144" s="15"/>
      <c r="M144" s="11"/>
      <c r="N144" s="11"/>
      <c r="O144" s="178"/>
      <c r="P144" s="179"/>
      <c r="Q144" s="179"/>
      <c r="R144" s="179"/>
      <c r="S144" s="179"/>
      <c r="T144" s="179"/>
      <c r="U144" s="179"/>
      <c r="V144" s="179"/>
      <c r="W144" s="179"/>
      <c r="X144" s="179"/>
      <c r="Y144" s="179"/>
      <c r="Z144" s="180">
        <f t="shared" si="74"/>
        <v>0</v>
      </c>
      <c r="AA144" s="179">
        <f t="shared" si="75"/>
        <v>0</v>
      </c>
    </row>
    <row r="145" spans="1:27" s="55" customFormat="1" ht="14.4" hidden="1" thickBot="1" x14ac:dyDescent="0.3">
      <c r="A145" s="108"/>
      <c r="B145" s="176"/>
      <c r="C145" s="177"/>
      <c r="D145" s="14"/>
      <c r="E145" s="14"/>
      <c r="F145" s="14"/>
      <c r="G145" s="53"/>
      <c r="H145" s="69">
        <f t="shared" si="76"/>
        <v>0</v>
      </c>
      <c r="I145" s="69">
        <f t="shared" si="77"/>
        <v>0</v>
      </c>
      <c r="J145" s="69">
        <f t="shared" si="78"/>
        <v>0</v>
      </c>
      <c r="K145" s="86">
        <f t="shared" si="73"/>
        <v>0</v>
      </c>
      <c r="L145" s="15"/>
      <c r="M145" s="11"/>
      <c r="N145" s="11"/>
      <c r="O145" s="178"/>
      <c r="P145" s="179"/>
      <c r="Q145" s="179"/>
      <c r="R145" s="179"/>
      <c r="S145" s="179"/>
      <c r="T145" s="179"/>
      <c r="U145" s="179"/>
      <c r="V145" s="179"/>
      <c r="W145" s="179"/>
      <c r="X145" s="179"/>
      <c r="Y145" s="179"/>
      <c r="Z145" s="180">
        <f t="shared" si="74"/>
        <v>0</v>
      </c>
      <c r="AA145" s="179">
        <f t="shared" si="75"/>
        <v>0</v>
      </c>
    </row>
    <row r="146" spans="1:27" s="55" customFormat="1" ht="14.4" hidden="1" thickBot="1" x14ac:dyDescent="0.3">
      <c r="A146" s="108"/>
      <c r="B146" s="29"/>
      <c r="C146" s="14"/>
      <c r="D146" s="14"/>
      <c r="E146" s="14"/>
      <c r="F146" s="14"/>
      <c r="G146" s="53"/>
      <c r="H146" s="69">
        <f t="shared" si="76"/>
        <v>0</v>
      </c>
      <c r="I146" s="69">
        <f t="shared" si="77"/>
        <v>0</v>
      </c>
      <c r="J146" s="69">
        <f t="shared" si="78"/>
        <v>0</v>
      </c>
      <c r="K146" s="86">
        <f t="shared" si="73"/>
        <v>0</v>
      </c>
      <c r="L146" s="15"/>
      <c r="M146" s="11"/>
      <c r="N146" s="11"/>
      <c r="O146" s="178"/>
      <c r="P146" s="179"/>
      <c r="Q146" s="179"/>
      <c r="R146" s="179"/>
      <c r="S146" s="179"/>
      <c r="T146" s="179"/>
      <c r="U146" s="179"/>
      <c r="V146" s="179"/>
      <c r="W146" s="179"/>
      <c r="X146" s="179"/>
      <c r="Y146" s="179"/>
      <c r="Z146" s="180">
        <f t="shared" si="74"/>
        <v>0</v>
      </c>
      <c r="AA146" s="179">
        <f t="shared" si="75"/>
        <v>0</v>
      </c>
    </row>
    <row r="147" spans="1:27" s="55" customFormat="1" ht="14.4" hidden="1" thickBot="1" x14ac:dyDescent="0.3">
      <c r="A147" s="108"/>
      <c r="B147" s="29"/>
      <c r="C147" s="14"/>
      <c r="D147" s="14"/>
      <c r="E147" s="14"/>
      <c r="F147" s="14"/>
      <c r="G147" s="53"/>
      <c r="H147" s="69">
        <f t="shared" si="76"/>
        <v>0</v>
      </c>
      <c r="I147" s="69">
        <f t="shared" si="77"/>
        <v>0</v>
      </c>
      <c r="J147" s="69">
        <f t="shared" si="78"/>
        <v>0</v>
      </c>
      <c r="K147" s="86">
        <f t="shared" si="73"/>
        <v>0</v>
      </c>
      <c r="L147" s="15"/>
      <c r="M147" s="11"/>
      <c r="N147" s="11"/>
      <c r="O147" s="178"/>
      <c r="P147" s="179"/>
      <c r="Q147" s="179"/>
      <c r="R147" s="179"/>
      <c r="S147" s="179"/>
      <c r="T147" s="179"/>
      <c r="U147" s="179"/>
      <c r="V147" s="179"/>
      <c r="W147" s="179"/>
      <c r="X147" s="179"/>
      <c r="Y147" s="179"/>
      <c r="Z147" s="180">
        <f t="shared" si="74"/>
        <v>0</v>
      </c>
      <c r="AA147" s="179">
        <f t="shared" si="75"/>
        <v>0</v>
      </c>
    </row>
    <row r="148" spans="1:27" s="55" customFormat="1" ht="14.4" hidden="1" thickBot="1" x14ac:dyDescent="0.3">
      <c r="A148" s="108"/>
      <c r="B148" s="29"/>
      <c r="C148" s="14"/>
      <c r="D148" s="14"/>
      <c r="E148" s="14"/>
      <c r="F148" s="14"/>
      <c r="G148" s="53"/>
      <c r="H148" s="69">
        <f t="shared" si="76"/>
        <v>0</v>
      </c>
      <c r="I148" s="69">
        <f t="shared" si="77"/>
        <v>0</v>
      </c>
      <c r="J148" s="69">
        <f t="shared" si="78"/>
        <v>0</v>
      </c>
      <c r="K148" s="86">
        <f t="shared" si="73"/>
        <v>0</v>
      </c>
      <c r="L148" s="15"/>
      <c r="M148" s="11"/>
      <c r="N148" s="11"/>
      <c r="O148" s="178"/>
      <c r="P148" s="179"/>
      <c r="Q148" s="179"/>
      <c r="R148" s="179"/>
      <c r="S148" s="179"/>
      <c r="T148" s="179"/>
      <c r="U148" s="179"/>
      <c r="V148" s="179"/>
      <c r="W148" s="179"/>
      <c r="X148" s="179"/>
      <c r="Y148" s="179"/>
      <c r="Z148" s="180">
        <f t="shared" si="74"/>
        <v>0</v>
      </c>
      <c r="AA148" s="179">
        <f t="shared" si="75"/>
        <v>0</v>
      </c>
    </row>
    <row r="149" spans="1:27" s="55" customFormat="1" ht="14.4" hidden="1" thickBot="1" x14ac:dyDescent="0.3">
      <c r="A149" s="108"/>
      <c r="B149" s="29"/>
      <c r="C149" s="14"/>
      <c r="D149" s="14"/>
      <c r="E149" s="14"/>
      <c r="F149" s="14"/>
      <c r="G149" s="53"/>
      <c r="H149" s="69">
        <f t="shared" si="76"/>
        <v>0</v>
      </c>
      <c r="I149" s="69">
        <f t="shared" si="77"/>
        <v>0</v>
      </c>
      <c r="J149" s="69">
        <f t="shared" si="78"/>
        <v>0</v>
      </c>
      <c r="K149" s="86">
        <f t="shared" si="73"/>
        <v>0</v>
      </c>
      <c r="L149" s="15"/>
      <c r="M149" s="11"/>
      <c r="N149" s="11"/>
      <c r="O149" s="173"/>
      <c r="P149" s="179"/>
      <c r="Q149" s="179"/>
      <c r="R149" s="179"/>
      <c r="S149" s="179"/>
      <c r="T149" s="179"/>
      <c r="U149" s="179"/>
      <c r="V149" s="179"/>
      <c r="W149" s="179"/>
      <c r="X149" s="179"/>
      <c r="Y149" s="179"/>
      <c r="Z149" s="180">
        <f t="shared" si="74"/>
        <v>0</v>
      </c>
      <c r="AA149" s="179">
        <f t="shared" si="75"/>
        <v>0</v>
      </c>
    </row>
    <row r="150" spans="1:27" s="55" customFormat="1" ht="14.4" hidden="1" thickBot="1" x14ac:dyDescent="0.3">
      <c r="A150" s="108"/>
      <c r="B150" s="29"/>
      <c r="C150" s="14"/>
      <c r="D150" s="14"/>
      <c r="E150" s="14"/>
      <c r="F150" s="14"/>
      <c r="G150" s="53"/>
      <c r="H150" s="69">
        <f t="shared" si="76"/>
        <v>0</v>
      </c>
      <c r="I150" s="69">
        <f t="shared" si="77"/>
        <v>0</v>
      </c>
      <c r="J150" s="69">
        <f t="shared" si="78"/>
        <v>0</v>
      </c>
      <c r="K150" s="86">
        <f t="shared" si="73"/>
        <v>0</v>
      </c>
      <c r="L150" s="15"/>
      <c r="M150" s="11"/>
      <c r="N150" s="11"/>
      <c r="O150" s="173"/>
      <c r="P150" s="179"/>
      <c r="Q150" s="179"/>
      <c r="R150" s="179"/>
      <c r="S150" s="179"/>
      <c r="T150" s="179"/>
      <c r="U150" s="179"/>
      <c r="V150" s="179"/>
      <c r="W150" s="179"/>
      <c r="X150" s="179"/>
      <c r="Y150" s="179"/>
      <c r="Z150" s="180">
        <f t="shared" si="74"/>
        <v>0</v>
      </c>
      <c r="AA150" s="179">
        <f t="shared" si="75"/>
        <v>0</v>
      </c>
    </row>
    <row r="151" spans="1:27" s="55" customFormat="1" ht="14.4" hidden="1" thickBot="1" x14ac:dyDescent="0.3">
      <c r="A151" s="108"/>
      <c r="B151" s="29"/>
      <c r="C151" s="14"/>
      <c r="D151" s="14"/>
      <c r="E151" s="14"/>
      <c r="F151" s="14"/>
      <c r="G151" s="53"/>
      <c r="H151" s="69">
        <f t="shared" si="76"/>
        <v>0</v>
      </c>
      <c r="I151" s="69">
        <f t="shared" si="77"/>
        <v>0</v>
      </c>
      <c r="J151" s="69">
        <f t="shared" si="78"/>
        <v>0</v>
      </c>
      <c r="K151" s="86">
        <f t="shared" si="73"/>
        <v>0</v>
      </c>
      <c r="L151" s="15"/>
      <c r="M151" s="11"/>
      <c r="N151" s="11"/>
      <c r="O151" s="173"/>
      <c r="P151" s="179"/>
      <c r="Q151" s="179"/>
      <c r="R151" s="179"/>
      <c r="S151" s="179"/>
      <c r="T151" s="179"/>
      <c r="U151" s="179"/>
      <c r="V151" s="179"/>
      <c r="W151" s="179"/>
      <c r="X151" s="179"/>
      <c r="Y151" s="179"/>
      <c r="Z151" s="180">
        <f t="shared" si="74"/>
        <v>0</v>
      </c>
      <c r="AA151" s="179">
        <f t="shared" si="75"/>
        <v>0</v>
      </c>
    </row>
    <row r="152" spans="1:27" s="55" customFormat="1" ht="14.4" hidden="1" thickBot="1" x14ac:dyDescent="0.3">
      <c r="A152" s="108"/>
      <c r="B152" s="29"/>
      <c r="C152" s="14"/>
      <c r="D152" s="14"/>
      <c r="E152" s="14"/>
      <c r="F152" s="14"/>
      <c r="G152" s="53"/>
      <c r="H152" s="69">
        <f t="shared" si="76"/>
        <v>0</v>
      </c>
      <c r="I152" s="69">
        <f t="shared" si="77"/>
        <v>0</v>
      </c>
      <c r="J152" s="69">
        <f t="shared" si="78"/>
        <v>0</v>
      </c>
      <c r="K152" s="86">
        <f t="shared" si="73"/>
        <v>0</v>
      </c>
      <c r="L152" s="15"/>
      <c r="M152" s="11"/>
      <c r="N152" s="11"/>
      <c r="O152" s="198"/>
      <c r="P152" s="179"/>
      <c r="Q152" s="179"/>
      <c r="R152" s="179"/>
      <c r="S152" s="179"/>
      <c r="T152" s="179"/>
      <c r="U152" s="179"/>
      <c r="V152" s="179"/>
      <c r="W152" s="179"/>
      <c r="X152" s="179"/>
      <c r="Y152" s="179"/>
      <c r="Z152" s="180">
        <f t="shared" si="74"/>
        <v>0</v>
      </c>
      <c r="AA152" s="179">
        <f t="shared" si="75"/>
        <v>0</v>
      </c>
    </row>
    <row r="153" spans="1:27" ht="14.4" hidden="1" thickBot="1" x14ac:dyDescent="0.3">
      <c r="A153" s="108"/>
      <c r="B153" s="29"/>
      <c r="C153" s="14"/>
      <c r="D153" s="14"/>
      <c r="E153" s="14"/>
      <c r="F153" s="14"/>
      <c r="G153" s="53"/>
      <c r="H153" s="69">
        <f t="shared" si="76"/>
        <v>0</v>
      </c>
      <c r="I153" s="69">
        <f t="shared" si="77"/>
        <v>0</v>
      </c>
      <c r="J153" s="69">
        <f t="shared" si="78"/>
        <v>0</v>
      </c>
      <c r="K153" s="86">
        <f t="shared" si="73"/>
        <v>0</v>
      </c>
      <c r="O153" s="178"/>
      <c r="P153" s="179"/>
      <c r="Q153" s="179"/>
      <c r="R153" s="179"/>
      <c r="S153" s="179"/>
      <c r="T153" s="179"/>
      <c r="U153" s="179"/>
      <c r="V153" s="179"/>
      <c r="W153" s="179"/>
      <c r="X153" s="179"/>
      <c r="Y153" s="179"/>
      <c r="Z153" s="180">
        <f t="shared" si="74"/>
        <v>0</v>
      </c>
      <c r="AA153" s="179">
        <f t="shared" si="75"/>
        <v>0</v>
      </c>
    </row>
    <row r="154" spans="1:27" ht="14.4" thickBot="1" x14ac:dyDescent="0.35">
      <c r="A154" s="283" t="s">
        <v>128</v>
      </c>
      <c r="B154" s="283"/>
      <c r="C154" s="283"/>
      <c r="D154" s="283"/>
      <c r="E154" s="283"/>
      <c r="F154" s="283"/>
      <c r="G154" s="284"/>
      <c r="H154" s="104">
        <f>ROUND(SUM(H141:H153),0)</f>
        <v>1750</v>
      </c>
      <c r="I154" s="104">
        <f>ROUND(SUM(I141:I153),0)</f>
        <v>1750</v>
      </c>
      <c r="J154" s="105">
        <f>ROUND(SUM(J141:J153),0)</f>
        <v>1750</v>
      </c>
      <c r="K154" s="243">
        <f>SUM(H154:J154)</f>
        <v>5250</v>
      </c>
      <c r="L154" s="244"/>
      <c r="O154" s="178"/>
      <c r="P154" s="189">
        <f>SUM(P141:P153)</f>
        <v>0</v>
      </c>
      <c r="Q154" s="189">
        <f t="shared" ref="Q154:Z154" si="79">SUM(Q141:Q153)</f>
        <v>0</v>
      </c>
      <c r="R154" s="189">
        <f t="shared" si="79"/>
        <v>0</v>
      </c>
      <c r="S154" s="189">
        <f t="shared" si="79"/>
        <v>0</v>
      </c>
      <c r="T154" s="189">
        <f t="shared" si="79"/>
        <v>0</v>
      </c>
      <c r="U154" s="189">
        <f t="shared" si="79"/>
        <v>0</v>
      </c>
      <c r="V154" s="189">
        <f t="shared" si="79"/>
        <v>0</v>
      </c>
      <c r="W154" s="189">
        <f t="shared" si="79"/>
        <v>0</v>
      </c>
      <c r="X154" s="189">
        <f t="shared" si="79"/>
        <v>0</v>
      </c>
      <c r="Y154" s="189">
        <f t="shared" si="79"/>
        <v>0</v>
      </c>
      <c r="Z154" s="190">
        <f t="shared" si="79"/>
        <v>0</v>
      </c>
      <c r="AA154" s="189">
        <f t="shared" si="75"/>
        <v>5250</v>
      </c>
    </row>
    <row r="155" spans="1:27" ht="21.6" customHeight="1" x14ac:dyDescent="0.25">
      <c r="A155" s="281" t="s">
        <v>11</v>
      </c>
      <c r="B155" s="282"/>
      <c r="C155" s="138"/>
      <c r="D155" s="138"/>
      <c r="E155" s="138"/>
      <c r="F155" s="138"/>
      <c r="G155" s="138"/>
      <c r="H155" s="73"/>
      <c r="I155" s="73"/>
      <c r="J155" s="73"/>
      <c r="K155" s="93"/>
      <c r="O155" s="178"/>
      <c r="P155" s="179"/>
      <c r="Q155" s="179"/>
      <c r="R155" s="179"/>
      <c r="S155" s="179"/>
      <c r="T155" s="179"/>
      <c r="U155" s="179"/>
      <c r="V155" s="179"/>
      <c r="W155" s="179"/>
      <c r="X155" s="179"/>
      <c r="Y155" s="179"/>
      <c r="Z155" s="180"/>
      <c r="AA155" s="179"/>
    </row>
    <row r="156" spans="1:27" ht="28.2" thickBot="1" x14ac:dyDescent="0.3">
      <c r="A156" s="108" t="s">
        <v>129</v>
      </c>
      <c r="B156" s="29" t="s">
        <v>130</v>
      </c>
      <c r="C156" s="14">
        <v>12</v>
      </c>
      <c r="D156" s="14">
        <v>12</v>
      </c>
      <c r="E156" s="14">
        <v>12</v>
      </c>
      <c r="F156" s="14" t="s">
        <v>131</v>
      </c>
      <c r="G156" s="53">
        <v>150</v>
      </c>
      <c r="H156" s="69">
        <f t="shared" ref="H156:H161" si="80">C156*G156</f>
        <v>1800</v>
      </c>
      <c r="I156" s="69">
        <f t="shared" ref="I156:I161" si="81">D156*G156</f>
        <v>1800</v>
      </c>
      <c r="J156" s="69">
        <f t="shared" ref="J156:J161" si="82">G156*E156</f>
        <v>1800</v>
      </c>
      <c r="K156" s="86">
        <f t="shared" ref="K156:K161" si="83">SUM(H156,I156,J156)</f>
        <v>5400</v>
      </c>
      <c r="O156" s="178"/>
      <c r="P156" s="179"/>
      <c r="Q156" s="179"/>
      <c r="R156" s="179"/>
      <c r="S156" s="179"/>
      <c r="T156" s="179"/>
      <c r="U156" s="179"/>
      <c r="V156" s="179"/>
      <c r="W156" s="179"/>
      <c r="X156" s="179"/>
      <c r="Y156" s="179"/>
      <c r="Z156" s="180">
        <f t="shared" ref="Z156:Z161" si="84">SUM(P156:Y156)</f>
        <v>0</v>
      </c>
      <c r="AA156" s="179">
        <f t="shared" ref="AA156:AA162" si="85">K156-Z156</f>
        <v>5400</v>
      </c>
    </row>
    <row r="157" spans="1:27" ht="14.4" hidden="1" thickBot="1" x14ac:dyDescent="0.3">
      <c r="A157" s="108"/>
      <c r="B157" s="29"/>
      <c r="C157" s="14"/>
      <c r="D157" s="14"/>
      <c r="E157" s="14"/>
      <c r="F157" s="14"/>
      <c r="G157" s="53"/>
      <c r="H157" s="69">
        <f t="shared" si="80"/>
        <v>0</v>
      </c>
      <c r="I157" s="69">
        <f t="shared" si="81"/>
        <v>0</v>
      </c>
      <c r="J157" s="69">
        <f t="shared" si="82"/>
        <v>0</v>
      </c>
      <c r="K157" s="86">
        <f t="shared" si="83"/>
        <v>0</v>
      </c>
      <c r="O157" s="178"/>
      <c r="P157" s="179"/>
      <c r="Q157" s="179"/>
      <c r="R157" s="179"/>
      <c r="S157" s="179"/>
      <c r="T157" s="179"/>
      <c r="U157" s="179"/>
      <c r="V157" s="179"/>
      <c r="W157" s="179"/>
      <c r="X157" s="179"/>
      <c r="Y157" s="179"/>
      <c r="Z157" s="180">
        <f t="shared" si="84"/>
        <v>0</v>
      </c>
      <c r="AA157" s="179">
        <f t="shared" si="85"/>
        <v>0</v>
      </c>
    </row>
    <row r="158" spans="1:27" ht="14.4" hidden="1" thickBot="1" x14ac:dyDescent="0.3">
      <c r="A158" s="108"/>
      <c r="B158" s="29"/>
      <c r="C158" s="14"/>
      <c r="D158" s="14"/>
      <c r="E158" s="14"/>
      <c r="F158" s="14"/>
      <c r="G158" s="53"/>
      <c r="H158" s="69">
        <f t="shared" si="80"/>
        <v>0</v>
      </c>
      <c r="I158" s="69">
        <f t="shared" si="81"/>
        <v>0</v>
      </c>
      <c r="J158" s="69">
        <f t="shared" si="82"/>
        <v>0</v>
      </c>
      <c r="K158" s="86">
        <f t="shared" si="83"/>
        <v>0</v>
      </c>
      <c r="O158" s="178"/>
      <c r="P158" s="179"/>
      <c r="Q158" s="179"/>
      <c r="R158" s="179"/>
      <c r="S158" s="179"/>
      <c r="T158" s="179"/>
      <c r="U158" s="179"/>
      <c r="V158" s="179"/>
      <c r="W158" s="179"/>
      <c r="X158" s="179"/>
      <c r="Y158" s="179"/>
      <c r="Z158" s="180">
        <f t="shared" si="84"/>
        <v>0</v>
      </c>
      <c r="AA158" s="179">
        <f t="shared" si="85"/>
        <v>0</v>
      </c>
    </row>
    <row r="159" spans="1:27" ht="14.4" hidden="1" thickBot="1" x14ac:dyDescent="0.3">
      <c r="A159" s="108"/>
      <c r="B159" s="29"/>
      <c r="C159" s="14"/>
      <c r="D159" s="14"/>
      <c r="E159" s="14"/>
      <c r="F159" s="14"/>
      <c r="G159" s="53"/>
      <c r="H159" s="69">
        <f t="shared" si="80"/>
        <v>0</v>
      </c>
      <c r="I159" s="69">
        <f t="shared" si="81"/>
        <v>0</v>
      </c>
      <c r="J159" s="69">
        <f t="shared" si="82"/>
        <v>0</v>
      </c>
      <c r="K159" s="86">
        <f t="shared" si="83"/>
        <v>0</v>
      </c>
      <c r="O159" s="178"/>
      <c r="P159" s="179"/>
      <c r="Q159" s="179"/>
      <c r="R159" s="179"/>
      <c r="S159" s="179"/>
      <c r="T159" s="179"/>
      <c r="U159" s="179"/>
      <c r="V159" s="179"/>
      <c r="W159" s="179"/>
      <c r="X159" s="179"/>
      <c r="Y159" s="179"/>
      <c r="Z159" s="180">
        <f t="shared" si="84"/>
        <v>0</v>
      </c>
      <c r="AA159" s="179">
        <f t="shared" si="85"/>
        <v>0</v>
      </c>
    </row>
    <row r="160" spans="1:27" ht="14.4" hidden="1" thickBot="1" x14ac:dyDescent="0.3">
      <c r="A160" s="108"/>
      <c r="B160" s="29"/>
      <c r="C160" s="14"/>
      <c r="D160" s="14"/>
      <c r="E160" s="14"/>
      <c r="F160" s="14"/>
      <c r="G160" s="53"/>
      <c r="H160" s="69">
        <f t="shared" si="80"/>
        <v>0</v>
      </c>
      <c r="I160" s="69">
        <f t="shared" si="81"/>
        <v>0</v>
      </c>
      <c r="J160" s="69">
        <f t="shared" si="82"/>
        <v>0</v>
      </c>
      <c r="K160" s="86">
        <f t="shared" si="83"/>
        <v>0</v>
      </c>
      <c r="O160" s="178"/>
      <c r="P160" s="179"/>
      <c r="Q160" s="179"/>
      <c r="R160" s="179"/>
      <c r="S160" s="179"/>
      <c r="T160" s="179"/>
      <c r="U160" s="179"/>
      <c r="V160" s="179"/>
      <c r="W160" s="179"/>
      <c r="X160" s="179"/>
      <c r="Y160" s="179"/>
      <c r="Z160" s="180">
        <f t="shared" si="84"/>
        <v>0</v>
      </c>
      <c r="AA160" s="179">
        <f t="shared" si="85"/>
        <v>0</v>
      </c>
    </row>
    <row r="161" spans="1:27" ht="14.4" hidden="1" thickBot="1" x14ac:dyDescent="0.3">
      <c r="A161" s="108"/>
      <c r="B161" s="29"/>
      <c r="C161" s="14"/>
      <c r="D161" s="14"/>
      <c r="E161" s="14"/>
      <c r="F161" s="14"/>
      <c r="G161" s="53"/>
      <c r="H161" s="69">
        <f t="shared" si="80"/>
        <v>0</v>
      </c>
      <c r="I161" s="69">
        <f t="shared" si="81"/>
        <v>0</v>
      </c>
      <c r="J161" s="69">
        <f t="shared" si="82"/>
        <v>0</v>
      </c>
      <c r="K161" s="86">
        <f t="shared" si="83"/>
        <v>0</v>
      </c>
      <c r="O161" s="178"/>
      <c r="P161" s="179"/>
      <c r="Q161" s="179"/>
      <c r="R161" s="179"/>
      <c r="S161" s="179"/>
      <c r="T161" s="179"/>
      <c r="U161" s="179"/>
      <c r="V161" s="179"/>
      <c r="W161" s="179"/>
      <c r="X161" s="179"/>
      <c r="Y161" s="179"/>
      <c r="Z161" s="180">
        <f t="shared" si="84"/>
        <v>0</v>
      </c>
      <c r="AA161" s="179">
        <f t="shared" si="85"/>
        <v>0</v>
      </c>
    </row>
    <row r="162" spans="1:27" ht="14.4" thickBot="1" x14ac:dyDescent="0.35">
      <c r="A162" s="283" t="s">
        <v>132</v>
      </c>
      <c r="B162" s="283"/>
      <c r="C162" s="283"/>
      <c r="D162" s="283"/>
      <c r="E162" s="283"/>
      <c r="F162" s="283"/>
      <c r="G162" s="284"/>
      <c r="H162" s="104">
        <f>ROUND(SUM(H155:H161),0)</f>
        <v>1800</v>
      </c>
      <c r="I162" s="104">
        <f t="shared" ref="I162:J162" si="86">ROUND(SUM(I155:I161),0)</f>
        <v>1800</v>
      </c>
      <c r="J162" s="105">
        <f t="shared" si="86"/>
        <v>1800</v>
      </c>
      <c r="K162" s="243">
        <f>SUM(H162:J162)</f>
        <v>5400</v>
      </c>
      <c r="L162" s="244"/>
      <c r="O162" s="178"/>
      <c r="P162" s="189">
        <f>SUM(P155:P161)</f>
        <v>0</v>
      </c>
      <c r="Q162" s="189">
        <f t="shared" ref="Q162:Z162" si="87">SUM(Q155:Q161)</f>
        <v>0</v>
      </c>
      <c r="R162" s="189">
        <f t="shared" si="87"/>
        <v>0</v>
      </c>
      <c r="S162" s="189">
        <f t="shared" si="87"/>
        <v>0</v>
      </c>
      <c r="T162" s="189">
        <f t="shared" si="87"/>
        <v>0</v>
      </c>
      <c r="U162" s="189">
        <f t="shared" si="87"/>
        <v>0</v>
      </c>
      <c r="V162" s="189">
        <f t="shared" si="87"/>
        <v>0</v>
      </c>
      <c r="W162" s="189">
        <f t="shared" si="87"/>
        <v>0</v>
      </c>
      <c r="X162" s="189">
        <f t="shared" si="87"/>
        <v>0</v>
      </c>
      <c r="Y162" s="189">
        <f t="shared" si="87"/>
        <v>0</v>
      </c>
      <c r="Z162" s="190">
        <f t="shared" si="87"/>
        <v>0</v>
      </c>
      <c r="AA162" s="189">
        <f t="shared" si="85"/>
        <v>5400</v>
      </c>
    </row>
    <row r="163" spans="1:27" ht="21.6" customHeight="1" x14ac:dyDescent="0.25">
      <c r="A163" s="281" t="s">
        <v>133</v>
      </c>
      <c r="B163" s="282"/>
      <c r="C163" s="138"/>
      <c r="D163" s="138"/>
      <c r="E163" s="138"/>
      <c r="F163" s="138"/>
      <c r="G163" s="138"/>
      <c r="H163" s="73"/>
      <c r="I163" s="73"/>
      <c r="J163" s="73"/>
      <c r="K163" s="93"/>
      <c r="O163" s="173"/>
      <c r="P163" s="179"/>
      <c r="Q163" s="179"/>
      <c r="R163" s="179"/>
      <c r="S163" s="179"/>
      <c r="T163" s="179"/>
      <c r="U163" s="179"/>
      <c r="V163" s="179"/>
      <c r="W163" s="179"/>
      <c r="X163" s="179"/>
      <c r="Y163" s="179"/>
      <c r="Z163" s="180"/>
      <c r="AA163" s="179"/>
    </row>
    <row r="164" spans="1:27" ht="83.4" thickBot="1" x14ac:dyDescent="0.3">
      <c r="A164" s="108" t="s">
        <v>134</v>
      </c>
      <c r="B164" s="29" t="s">
        <v>135</v>
      </c>
      <c r="C164" s="14">
        <v>1</v>
      </c>
      <c r="D164" s="14"/>
      <c r="E164" s="14"/>
      <c r="F164" s="14" t="s">
        <v>63</v>
      </c>
      <c r="G164" s="53">
        <v>6000</v>
      </c>
      <c r="H164" s="69">
        <f>C164*G164</f>
        <v>6000</v>
      </c>
      <c r="I164" s="69">
        <f>D164*G164</f>
        <v>0</v>
      </c>
      <c r="J164" s="69">
        <f>G164*E164</f>
        <v>0</v>
      </c>
      <c r="K164" s="86">
        <f t="shared" ref="K164:K169" si="88">SUM(H164,I164,J164)</f>
        <v>6000</v>
      </c>
      <c r="O164" s="173"/>
      <c r="P164" s="179"/>
      <c r="Q164" s="179"/>
      <c r="R164" s="179"/>
      <c r="S164" s="179"/>
      <c r="T164" s="179"/>
      <c r="U164" s="179"/>
      <c r="V164" s="179"/>
      <c r="W164" s="179"/>
      <c r="X164" s="179"/>
      <c r="Y164" s="179"/>
      <c r="Z164" s="180">
        <f t="shared" ref="Z164:Z169" si="89">SUM(P164:Y164)</f>
        <v>0</v>
      </c>
      <c r="AA164" s="179">
        <f t="shared" ref="AA164:AA170" si="90">K164-Z164</f>
        <v>6000</v>
      </c>
    </row>
    <row r="165" spans="1:27" ht="14.4" hidden="1" thickBot="1" x14ac:dyDescent="0.3">
      <c r="A165" s="108"/>
      <c r="B165" s="29"/>
      <c r="C165" s="14"/>
      <c r="D165" s="14"/>
      <c r="E165" s="14"/>
      <c r="F165" s="14"/>
      <c r="G165" s="53"/>
      <c r="H165" s="69">
        <f t="shared" ref="H165:H169" si="91">C165*G165</f>
        <v>0</v>
      </c>
      <c r="I165" s="69">
        <f t="shared" ref="I165:I169" si="92">D165*G165</f>
        <v>0</v>
      </c>
      <c r="J165" s="69">
        <f t="shared" ref="J165:J169" si="93">G165*E165</f>
        <v>0</v>
      </c>
      <c r="K165" s="86">
        <f t="shared" si="88"/>
        <v>0</v>
      </c>
      <c r="O165" s="173"/>
      <c r="P165" s="179"/>
      <c r="Q165" s="179"/>
      <c r="R165" s="179"/>
      <c r="S165" s="179"/>
      <c r="T165" s="179"/>
      <c r="U165" s="179"/>
      <c r="V165" s="179"/>
      <c r="W165" s="179"/>
      <c r="X165" s="179"/>
      <c r="Y165" s="179"/>
      <c r="Z165" s="180">
        <f t="shared" si="89"/>
        <v>0</v>
      </c>
      <c r="AA165" s="179">
        <f t="shared" si="90"/>
        <v>0</v>
      </c>
    </row>
    <row r="166" spans="1:27" ht="14.4" hidden="1" thickBot="1" x14ac:dyDescent="0.3">
      <c r="A166" s="108"/>
      <c r="B166" s="29"/>
      <c r="C166" s="14"/>
      <c r="D166" s="14"/>
      <c r="E166" s="14"/>
      <c r="F166" s="14"/>
      <c r="G166" s="53"/>
      <c r="H166" s="69">
        <f t="shared" si="91"/>
        <v>0</v>
      </c>
      <c r="I166" s="69">
        <f t="shared" si="92"/>
        <v>0</v>
      </c>
      <c r="J166" s="69">
        <f t="shared" si="93"/>
        <v>0</v>
      </c>
      <c r="K166" s="86">
        <f t="shared" si="88"/>
        <v>0</v>
      </c>
      <c r="O166" s="173"/>
      <c r="P166" s="179"/>
      <c r="Q166" s="179"/>
      <c r="R166" s="179"/>
      <c r="S166" s="179"/>
      <c r="T166" s="179"/>
      <c r="U166" s="179"/>
      <c r="V166" s="179"/>
      <c r="W166" s="179"/>
      <c r="X166" s="179"/>
      <c r="Y166" s="179"/>
      <c r="Z166" s="180">
        <f t="shared" si="89"/>
        <v>0</v>
      </c>
      <c r="AA166" s="179">
        <f t="shared" si="90"/>
        <v>0</v>
      </c>
    </row>
    <row r="167" spans="1:27" ht="14.4" hidden="1" thickBot="1" x14ac:dyDescent="0.3">
      <c r="A167" s="108"/>
      <c r="B167" s="29"/>
      <c r="C167" s="14"/>
      <c r="D167" s="14"/>
      <c r="E167" s="14"/>
      <c r="F167" s="14"/>
      <c r="G167" s="53"/>
      <c r="H167" s="69">
        <f t="shared" si="91"/>
        <v>0</v>
      </c>
      <c r="I167" s="69">
        <f t="shared" si="92"/>
        <v>0</v>
      </c>
      <c r="J167" s="69">
        <f t="shared" si="93"/>
        <v>0</v>
      </c>
      <c r="K167" s="86">
        <f t="shared" si="88"/>
        <v>0</v>
      </c>
      <c r="O167" s="173"/>
      <c r="P167" s="179"/>
      <c r="Q167" s="179"/>
      <c r="R167" s="179"/>
      <c r="S167" s="179"/>
      <c r="T167" s="179"/>
      <c r="U167" s="179"/>
      <c r="V167" s="179"/>
      <c r="W167" s="179"/>
      <c r="X167" s="179"/>
      <c r="Y167" s="179"/>
      <c r="Z167" s="180">
        <f t="shared" si="89"/>
        <v>0</v>
      </c>
      <c r="AA167" s="179">
        <f t="shared" si="90"/>
        <v>0</v>
      </c>
    </row>
    <row r="168" spans="1:27" ht="14.4" hidden="1" thickBot="1" x14ac:dyDescent="0.3">
      <c r="A168" s="108"/>
      <c r="B168" s="29"/>
      <c r="C168" s="14"/>
      <c r="D168" s="14"/>
      <c r="E168" s="14"/>
      <c r="F168" s="14"/>
      <c r="G168" s="53"/>
      <c r="H168" s="69">
        <f t="shared" si="91"/>
        <v>0</v>
      </c>
      <c r="I168" s="69">
        <f t="shared" si="92"/>
        <v>0</v>
      </c>
      <c r="J168" s="69">
        <f t="shared" si="93"/>
        <v>0</v>
      </c>
      <c r="K168" s="86">
        <f t="shared" si="88"/>
        <v>0</v>
      </c>
      <c r="O168" s="198"/>
      <c r="P168" s="179"/>
      <c r="Q168" s="179"/>
      <c r="R168" s="179"/>
      <c r="S168" s="179"/>
      <c r="T168" s="179"/>
      <c r="U168" s="179"/>
      <c r="V168" s="179"/>
      <c r="W168" s="179"/>
      <c r="X168" s="179"/>
      <c r="Y168" s="179"/>
      <c r="Z168" s="180">
        <f t="shared" si="89"/>
        <v>0</v>
      </c>
      <c r="AA168" s="179">
        <f t="shared" si="90"/>
        <v>0</v>
      </c>
    </row>
    <row r="169" spans="1:27" ht="14.4" hidden="1" thickBot="1" x14ac:dyDescent="0.3">
      <c r="A169" s="108"/>
      <c r="B169" s="29"/>
      <c r="C169" s="14"/>
      <c r="D169" s="14"/>
      <c r="E169" s="14"/>
      <c r="F169" s="14"/>
      <c r="G169" s="53"/>
      <c r="H169" s="69">
        <f t="shared" si="91"/>
        <v>0</v>
      </c>
      <c r="I169" s="69">
        <f t="shared" si="92"/>
        <v>0</v>
      </c>
      <c r="J169" s="69">
        <f t="shared" si="93"/>
        <v>0</v>
      </c>
      <c r="K169" s="86">
        <f t="shared" si="88"/>
        <v>0</v>
      </c>
      <c r="O169" s="178" t="s">
        <v>136</v>
      </c>
      <c r="P169" s="179"/>
      <c r="Q169" s="179"/>
      <c r="R169" s="179"/>
      <c r="S169" s="179"/>
      <c r="T169" s="179"/>
      <c r="U169" s="179"/>
      <c r="V169" s="179"/>
      <c r="W169" s="179"/>
      <c r="X169" s="179"/>
      <c r="Y169" s="179"/>
      <c r="Z169" s="180">
        <f t="shared" si="89"/>
        <v>0</v>
      </c>
      <c r="AA169" s="179">
        <f t="shared" si="90"/>
        <v>0</v>
      </c>
    </row>
    <row r="170" spans="1:27" ht="14.4" thickBot="1" x14ac:dyDescent="0.35">
      <c r="A170" s="283" t="s">
        <v>137</v>
      </c>
      <c r="B170" s="283"/>
      <c r="C170" s="283"/>
      <c r="D170" s="283"/>
      <c r="E170" s="283"/>
      <c r="F170" s="283"/>
      <c r="G170" s="284"/>
      <c r="H170" s="104">
        <f>ROUND(SUM(H163:H169),0)</f>
        <v>6000</v>
      </c>
      <c r="I170" s="104">
        <f t="shared" ref="I170:J170" si="94">ROUND(SUM(I163:I169),0)</f>
        <v>0</v>
      </c>
      <c r="J170" s="105">
        <f t="shared" si="94"/>
        <v>0</v>
      </c>
      <c r="K170" s="243">
        <f>SUM(H170:J170)</f>
        <v>6000</v>
      </c>
      <c r="L170" s="244"/>
      <c r="O170" s="173"/>
      <c r="P170" s="189">
        <f>SUM(P163:P169)</f>
        <v>0</v>
      </c>
      <c r="Q170" s="189">
        <f t="shared" ref="Q170:Z170" si="95">SUM(Q163:Q169)</f>
        <v>0</v>
      </c>
      <c r="R170" s="189">
        <f t="shared" si="95"/>
        <v>0</v>
      </c>
      <c r="S170" s="189">
        <f t="shared" si="95"/>
        <v>0</v>
      </c>
      <c r="T170" s="189">
        <f t="shared" si="95"/>
        <v>0</v>
      </c>
      <c r="U170" s="189">
        <f t="shared" si="95"/>
        <v>0</v>
      </c>
      <c r="V170" s="189">
        <f t="shared" si="95"/>
        <v>0</v>
      </c>
      <c r="W170" s="189">
        <f t="shared" si="95"/>
        <v>0</v>
      </c>
      <c r="X170" s="189">
        <f t="shared" si="95"/>
        <v>0</v>
      </c>
      <c r="Y170" s="189">
        <f t="shared" si="95"/>
        <v>0</v>
      </c>
      <c r="Z170" s="190">
        <f t="shared" si="95"/>
        <v>0</v>
      </c>
      <c r="AA170" s="189">
        <f t="shared" si="90"/>
        <v>6000</v>
      </c>
    </row>
    <row r="171" spans="1:27" s="55" customFormat="1" ht="21.6" customHeight="1" x14ac:dyDescent="0.25">
      <c r="A171" s="281" t="s">
        <v>138</v>
      </c>
      <c r="B171" s="282"/>
      <c r="C171" s="138"/>
      <c r="D171" s="138"/>
      <c r="E171" s="138"/>
      <c r="F171" s="138"/>
      <c r="G171" s="138"/>
      <c r="H171" s="73"/>
      <c r="I171" s="73"/>
      <c r="J171" s="73"/>
      <c r="K171" s="93"/>
      <c r="L171" s="15"/>
      <c r="M171" s="11"/>
      <c r="N171" s="11"/>
      <c r="O171" s="173"/>
      <c r="P171" s="179"/>
      <c r="Q171" s="179"/>
      <c r="R171" s="179"/>
      <c r="S171" s="179"/>
      <c r="T171" s="179"/>
      <c r="U171" s="179"/>
      <c r="V171" s="179"/>
      <c r="W171" s="179"/>
      <c r="X171" s="179"/>
      <c r="Y171" s="179"/>
      <c r="Z171" s="180"/>
      <c r="AA171" s="179"/>
    </row>
    <row r="172" spans="1:27" ht="27.6" x14ac:dyDescent="0.25">
      <c r="A172" s="108" t="s">
        <v>139</v>
      </c>
      <c r="B172" s="182" t="s">
        <v>140</v>
      </c>
      <c r="C172" s="14">
        <v>1</v>
      </c>
      <c r="D172" s="14"/>
      <c r="E172" s="14"/>
      <c r="F172" s="14" t="s">
        <v>63</v>
      </c>
      <c r="G172" s="53">
        <v>960</v>
      </c>
      <c r="H172" s="69">
        <f>C172*G172</f>
        <v>960</v>
      </c>
      <c r="I172" s="69">
        <f>D172*G172</f>
        <v>0</v>
      </c>
      <c r="J172" s="69">
        <f>G172*E172</f>
        <v>0</v>
      </c>
      <c r="K172" s="86">
        <f t="shared" ref="K172:K177" si="96">SUM(H172,I172,J172)</f>
        <v>960</v>
      </c>
      <c r="O172" s="173"/>
      <c r="P172" s="179"/>
      <c r="Q172" s="179"/>
      <c r="R172" s="179"/>
      <c r="S172" s="179"/>
      <c r="T172" s="179"/>
      <c r="U172" s="179"/>
      <c r="V172" s="179"/>
      <c r="W172" s="179"/>
      <c r="X172" s="179"/>
      <c r="Y172" s="179"/>
      <c r="Z172" s="180">
        <f t="shared" ref="Z172:Z177" si="97">SUM(P172:Y172)</f>
        <v>0</v>
      </c>
      <c r="AA172" s="179">
        <f t="shared" ref="AA172:AA178" si="98">K172-Z172</f>
        <v>960</v>
      </c>
    </row>
    <row r="173" spans="1:27" ht="28.2" thickBot="1" x14ac:dyDescent="0.3">
      <c r="A173" s="108" t="s">
        <v>141</v>
      </c>
      <c r="B173" s="29" t="s">
        <v>201</v>
      </c>
      <c r="C173" s="14">
        <v>0.5</v>
      </c>
      <c r="D173" s="14">
        <v>0.5</v>
      </c>
      <c r="E173" s="14">
        <v>0.5</v>
      </c>
      <c r="F173" s="14" t="s">
        <v>104</v>
      </c>
      <c r="G173" s="53">
        <v>500</v>
      </c>
      <c r="H173" s="69">
        <f t="shared" ref="H173:H177" si="99">C173*G173</f>
        <v>250</v>
      </c>
      <c r="I173" s="69">
        <f t="shared" ref="I173:I177" si="100">D173*G173</f>
        <v>250</v>
      </c>
      <c r="J173" s="69">
        <f t="shared" ref="J173:J177" si="101">G173*E173</f>
        <v>250</v>
      </c>
      <c r="K173" s="86">
        <f t="shared" si="96"/>
        <v>750</v>
      </c>
      <c r="O173" s="173"/>
      <c r="P173" s="179"/>
      <c r="Q173" s="179"/>
      <c r="R173" s="179"/>
      <c r="S173" s="179"/>
      <c r="T173" s="179"/>
      <c r="U173" s="179"/>
      <c r="V173" s="179"/>
      <c r="W173" s="179"/>
      <c r="X173" s="179"/>
      <c r="Y173" s="179"/>
      <c r="Z173" s="180">
        <f t="shared" si="97"/>
        <v>0</v>
      </c>
      <c r="AA173" s="179">
        <f t="shared" si="98"/>
        <v>750</v>
      </c>
    </row>
    <row r="174" spans="1:27" ht="14.4" hidden="1" thickBot="1" x14ac:dyDescent="0.3">
      <c r="A174" s="108"/>
      <c r="B174" s="29"/>
      <c r="C174" s="14"/>
      <c r="D174" s="14"/>
      <c r="E174" s="14"/>
      <c r="F174" s="14"/>
      <c r="G174" s="53"/>
      <c r="H174" s="69">
        <f t="shared" si="99"/>
        <v>0</v>
      </c>
      <c r="I174" s="69">
        <f t="shared" si="100"/>
        <v>0</v>
      </c>
      <c r="J174" s="69">
        <f t="shared" si="101"/>
        <v>0</v>
      </c>
      <c r="K174" s="86">
        <f t="shared" si="96"/>
        <v>0</v>
      </c>
      <c r="O174" s="173"/>
      <c r="P174" s="179"/>
      <c r="Q174" s="179"/>
      <c r="R174" s="179"/>
      <c r="S174" s="179"/>
      <c r="T174" s="179"/>
      <c r="U174" s="179"/>
      <c r="V174" s="179"/>
      <c r="W174" s="179"/>
      <c r="X174" s="179"/>
      <c r="Y174" s="179"/>
      <c r="Z174" s="180">
        <f t="shared" si="97"/>
        <v>0</v>
      </c>
      <c r="AA174" s="179">
        <f t="shared" si="98"/>
        <v>0</v>
      </c>
    </row>
    <row r="175" spans="1:27" ht="14.4" hidden="1" thickBot="1" x14ac:dyDescent="0.3">
      <c r="A175" s="108"/>
      <c r="B175" s="29"/>
      <c r="C175" s="14"/>
      <c r="D175" s="14"/>
      <c r="E175" s="14"/>
      <c r="F175" s="14"/>
      <c r="G175" s="53"/>
      <c r="H175" s="69">
        <f t="shared" si="99"/>
        <v>0</v>
      </c>
      <c r="I175" s="69">
        <f t="shared" si="100"/>
        <v>0</v>
      </c>
      <c r="J175" s="69">
        <f t="shared" si="101"/>
        <v>0</v>
      </c>
      <c r="K175" s="86">
        <f t="shared" si="96"/>
        <v>0</v>
      </c>
      <c r="O175" s="173"/>
      <c r="P175" s="179"/>
      <c r="Q175" s="179"/>
      <c r="R175" s="179"/>
      <c r="S175" s="179"/>
      <c r="T175" s="179"/>
      <c r="U175" s="179"/>
      <c r="V175" s="179"/>
      <c r="W175" s="179"/>
      <c r="X175" s="179"/>
      <c r="Y175" s="179"/>
      <c r="Z175" s="180">
        <f t="shared" si="97"/>
        <v>0</v>
      </c>
      <c r="AA175" s="179">
        <f t="shared" si="98"/>
        <v>0</v>
      </c>
    </row>
    <row r="176" spans="1:27" ht="14.4" hidden="1" thickBot="1" x14ac:dyDescent="0.3">
      <c r="A176" s="108"/>
      <c r="B176" s="29"/>
      <c r="C176" s="14"/>
      <c r="D176" s="14"/>
      <c r="E176" s="14"/>
      <c r="F176" s="14"/>
      <c r="G176" s="53"/>
      <c r="H176" s="69">
        <f t="shared" si="99"/>
        <v>0</v>
      </c>
      <c r="I176" s="69">
        <f t="shared" si="100"/>
        <v>0</v>
      </c>
      <c r="J176" s="69">
        <f t="shared" si="101"/>
        <v>0</v>
      </c>
      <c r="K176" s="86">
        <f t="shared" si="96"/>
        <v>0</v>
      </c>
      <c r="O176" s="173"/>
      <c r="P176" s="179"/>
      <c r="Q176" s="179"/>
      <c r="R176" s="179"/>
      <c r="S176" s="179"/>
      <c r="T176" s="179"/>
      <c r="U176" s="179"/>
      <c r="V176" s="179"/>
      <c r="W176" s="179"/>
      <c r="X176" s="179"/>
      <c r="Y176" s="179"/>
      <c r="Z176" s="180">
        <f t="shared" si="97"/>
        <v>0</v>
      </c>
      <c r="AA176" s="179">
        <f t="shared" si="98"/>
        <v>0</v>
      </c>
    </row>
    <row r="177" spans="1:27" ht="14.4" hidden="1" thickBot="1" x14ac:dyDescent="0.3">
      <c r="A177" s="108"/>
      <c r="B177" s="29"/>
      <c r="C177" s="14"/>
      <c r="D177" s="14"/>
      <c r="E177" s="14"/>
      <c r="F177" s="14"/>
      <c r="G177" s="53"/>
      <c r="H177" s="69">
        <f t="shared" si="99"/>
        <v>0</v>
      </c>
      <c r="I177" s="69">
        <f t="shared" si="100"/>
        <v>0</v>
      </c>
      <c r="J177" s="69">
        <f t="shared" si="101"/>
        <v>0</v>
      </c>
      <c r="K177" s="86">
        <f t="shared" si="96"/>
        <v>0</v>
      </c>
      <c r="O177" s="173"/>
      <c r="P177" s="179"/>
      <c r="Q177" s="179"/>
      <c r="R177" s="179"/>
      <c r="S177" s="179"/>
      <c r="T177" s="179"/>
      <c r="U177" s="179"/>
      <c r="V177" s="179"/>
      <c r="W177" s="179"/>
      <c r="X177" s="179"/>
      <c r="Y177" s="179"/>
      <c r="Z177" s="180">
        <f t="shared" si="97"/>
        <v>0</v>
      </c>
      <c r="AA177" s="179">
        <f t="shared" si="98"/>
        <v>0</v>
      </c>
    </row>
    <row r="178" spans="1:27" ht="14.4" thickBot="1" x14ac:dyDescent="0.35">
      <c r="A178" s="283" t="s">
        <v>142</v>
      </c>
      <c r="B178" s="283"/>
      <c r="C178" s="283"/>
      <c r="D178" s="283"/>
      <c r="E178" s="283"/>
      <c r="F178" s="283"/>
      <c r="G178" s="284"/>
      <c r="H178" s="104">
        <f>ROUND(SUM(H171:H177),0)</f>
        <v>1210</v>
      </c>
      <c r="I178" s="104">
        <f t="shared" ref="I178:J178" si="102">ROUND(SUM(I171:I177),0)</f>
        <v>250</v>
      </c>
      <c r="J178" s="105">
        <f t="shared" si="102"/>
        <v>250</v>
      </c>
      <c r="K178" s="243">
        <f>SUM(H178:J178)</f>
        <v>1710</v>
      </c>
      <c r="L178" s="244"/>
      <c r="O178" s="173"/>
      <c r="P178" s="189">
        <f>SUM(P171:P177)</f>
        <v>0</v>
      </c>
      <c r="Q178" s="189">
        <f t="shared" ref="Q178:Z178" si="103">SUM(Q171:Q177)</f>
        <v>0</v>
      </c>
      <c r="R178" s="189">
        <f t="shared" si="103"/>
        <v>0</v>
      </c>
      <c r="S178" s="189">
        <f t="shared" si="103"/>
        <v>0</v>
      </c>
      <c r="T178" s="189">
        <f t="shared" si="103"/>
        <v>0</v>
      </c>
      <c r="U178" s="189">
        <f t="shared" si="103"/>
        <v>0</v>
      </c>
      <c r="V178" s="189">
        <f t="shared" si="103"/>
        <v>0</v>
      </c>
      <c r="W178" s="189">
        <f t="shared" si="103"/>
        <v>0</v>
      </c>
      <c r="X178" s="189">
        <f t="shared" si="103"/>
        <v>0</v>
      </c>
      <c r="Y178" s="189">
        <f t="shared" si="103"/>
        <v>0</v>
      </c>
      <c r="Z178" s="190">
        <f t="shared" si="103"/>
        <v>0</v>
      </c>
      <c r="AA178" s="189">
        <f t="shared" si="98"/>
        <v>1710</v>
      </c>
    </row>
    <row r="179" spans="1:27" s="55" customFormat="1" ht="21.6" customHeight="1" x14ac:dyDescent="0.25">
      <c r="A179" s="281" t="s">
        <v>17</v>
      </c>
      <c r="B179" s="282"/>
      <c r="C179" s="138"/>
      <c r="D179" s="138"/>
      <c r="E179" s="138"/>
      <c r="F179" s="138"/>
      <c r="G179" s="138"/>
      <c r="H179" s="73"/>
      <c r="I179" s="73"/>
      <c r="J179" s="73"/>
      <c r="K179" s="93"/>
      <c r="L179" s="15"/>
      <c r="M179" s="11"/>
      <c r="N179" s="11"/>
      <c r="O179" s="173"/>
      <c r="P179" s="179"/>
      <c r="Q179" s="179"/>
      <c r="R179" s="179"/>
      <c r="S179" s="179"/>
      <c r="T179" s="179"/>
      <c r="U179" s="179"/>
      <c r="V179" s="179"/>
      <c r="W179" s="179"/>
      <c r="X179" s="179"/>
      <c r="Y179" s="179"/>
      <c r="Z179" s="180"/>
      <c r="AA179" s="179"/>
    </row>
    <row r="180" spans="1:27" s="55" customFormat="1" ht="14.4" thickBot="1" x14ac:dyDescent="0.3">
      <c r="A180" s="108"/>
      <c r="B180" s="29"/>
      <c r="C180" s="14"/>
      <c r="D180" s="14"/>
      <c r="E180" s="14"/>
      <c r="F180" s="14"/>
      <c r="G180" s="53"/>
      <c r="H180" s="69">
        <f>C180*G180</f>
        <v>0</v>
      </c>
      <c r="I180" s="69">
        <f>D180*G180</f>
        <v>0</v>
      </c>
      <c r="J180" s="69">
        <f>G180*E180</f>
        <v>0</v>
      </c>
      <c r="K180" s="86">
        <f t="shared" ref="K180:K185" si="104">SUM(H180,I180,J180)</f>
        <v>0</v>
      </c>
      <c r="L180" s="15"/>
      <c r="M180" s="11"/>
      <c r="N180" s="11"/>
      <c r="O180" s="173"/>
      <c r="P180" s="179"/>
      <c r="Q180" s="179"/>
      <c r="R180" s="179"/>
      <c r="S180" s="179"/>
      <c r="T180" s="179"/>
      <c r="U180" s="179"/>
      <c r="V180" s="179"/>
      <c r="W180" s="179"/>
      <c r="X180" s="179"/>
      <c r="Y180" s="179"/>
      <c r="Z180" s="180">
        <f t="shared" ref="Z180:Z185" si="105">SUM(P180:Y180)</f>
        <v>0</v>
      </c>
      <c r="AA180" s="179">
        <f t="shared" ref="AA180:AA187" si="106">K180-Z180</f>
        <v>0</v>
      </c>
    </row>
    <row r="181" spans="1:27" s="55" customFormat="1" ht="14.4" hidden="1" thickBot="1" x14ac:dyDescent="0.3">
      <c r="A181" s="108"/>
      <c r="B181" s="29"/>
      <c r="C181" s="14"/>
      <c r="D181" s="14"/>
      <c r="E181" s="14"/>
      <c r="F181" s="14"/>
      <c r="G181" s="53"/>
      <c r="H181" s="69">
        <f t="shared" ref="H181:H185" si="107">C181*G181</f>
        <v>0</v>
      </c>
      <c r="I181" s="69">
        <f t="shared" ref="I181:I185" si="108">D181*G181</f>
        <v>0</v>
      </c>
      <c r="J181" s="69">
        <f t="shared" ref="J181:J185" si="109">G181*E181</f>
        <v>0</v>
      </c>
      <c r="K181" s="86">
        <f t="shared" si="104"/>
        <v>0</v>
      </c>
      <c r="L181" s="15"/>
      <c r="M181" s="11"/>
      <c r="N181" s="11"/>
      <c r="O181" s="173"/>
      <c r="P181" s="179"/>
      <c r="Q181" s="179"/>
      <c r="R181" s="179"/>
      <c r="S181" s="179"/>
      <c r="T181" s="179"/>
      <c r="U181" s="179"/>
      <c r="V181" s="179"/>
      <c r="W181" s="179"/>
      <c r="X181" s="179"/>
      <c r="Y181" s="179"/>
      <c r="Z181" s="180">
        <f t="shared" si="105"/>
        <v>0</v>
      </c>
      <c r="AA181" s="179">
        <f t="shared" si="106"/>
        <v>0</v>
      </c>
    </row>
    <row r="182" spans="1:27" s="55" customFormat="1" ht="14.4" hidden="1" thickBot="1" x14ac:dyDescent="0.3">
      <c r="A182" s="108"/>
      <c r="B182" s="29"/>
      <c r="C182" s="14"/>
      <c r="D182" s="14"/>
      <c r="E182" s="14"/>
      <c r="F182" s="14"/>
      <c r="G182" s="53"/>
      <c r="H182" s="69">
        <f t="shared" si="107"/>
        <v>0</v>
      </c>
      <c r="I182" s="69">
        <f t="shared" si="108"/>
        <v>0</v>
      </c>
      <c r="J182" s="69">
        <f t="shared" si="109"/>
        <v>0</v>
      </c>
      <c r="K182" s="86">
        <f t="shared" si="104"/>
        <v>0</v>
      </c>
      <c r="L182" s="15"/>
      <c r="M182" s="11"/>
      <c r="N182" s="11"/>
      <c r="O182" s="173"/>
      <c r="P182" s="179"/>
      <c r="Q182" s="179"/>
      <c r="R182" s="179"/>
      <c r="S182" s="179"/>
      <c r="T182" s="179"/>
      <c r="U182" s="179"/>
      <c r="V182" s="179"/>
      <c r="W182" s="179"/>
      <c r="X182" s="179"/>
      <c r="Y182" s="179"/>
      <c r="Z182" s="180">
        <f t="shared" si="105"/>
        <v>0</v>
      </c>
      <c r="AA182" s="179">
        <f t="shared" si="106"/>
        <v>0</v>
      </c>
    </row>
    <row r="183" spans="1:27" ht="14.4" hidden="1" thickBot="1" x14ac:dyDescent="0.3">
      <c r="A183" s="108"/>
      <c r="B183" s="29"/>
      <c r="C183" s="14"/>
      <c r="D183" s="14"/>
      <c r="E183" s="14"/>
      <c r="F183" s="14"/>
      <c r="G183" s="53"/>
      <c r="H183" s="69">
        <f t="shared" si="107"/>
        <v>0</v>
      </c>
      <c r="I183" s="69">
        <f t="shared" si="108"/>
        <v>0</v>
      </c>
      <c r="J183" s="69">
        <f t="shared" si="109"/>
        <v>0</v>
      </c>
      <c r="K183" s="86">
        <f t="shared" si="104"/>
        <v>0</v>
      </c>
      <c r="O183" s="173"/>
      <c r="P183" s="179"/>
      <c r="Q183" s="179"/>
      <c r="R183" s="179"/>
      <c r="S183" s="179"/>
      <c r="T183" s="179"/>
      <c r="U183" s="179"/>
      <c r="V183" s="179"/>
      <c r="W183" s="179"/>
      <c r="X183" s="179"/>
      <c r="Y183" s="179"/>
      <c r="Z183" s="180">
        <f t="shared" si="105"/>
        <v>0</v>
      </c>
      <c r="AA183" s="179">
        <f t="shared" si="106"/>
        <v>0</v>
      </c>
    </row>
    <row r="184" spans="1:27" ht="14.4" hidden="1" thickBot="1" x14ac:dyDescent="0.3">
      <c r="A184" s="108"/>
      <c r="B184" s="29"/>
      <c r="C184" s="14"/>
      <c r="D184" s="14"/>
      <c r="E184" s="14"/>
      <c r="F184" s="14"/>
      <c r="G184" s="53"/>
      <c r="H184" s="69">
        <f t="shared" si="107"/>
        <v>0</v>
      </c>
      <c r="I184" s="69">
        <f t="shared" si="108"/>
        <v>0</v>
      </c>
      <c r="J184" s="69">
        <f t="shared" si="109"/>
        <v>0</v>
      </c>
      <c r="K184" s="86">
        <f t="shared" si="104"/>
        <v>0</v>
      </c>
      <c r="O184" s="173"/>
      <c r="P184" s="179"/>
      <c r="Q184" s="179"/>
      <c r="R184" s="179"/>
      <c r="S184" s="179"/>
      <c r="T184" s="179"/>
      <c r="U184" s="179"/>
      <c r="V184" s="179"/>
      <c r="W184" s="179"/>
      <c r="X184" s="179"/>
      <c r="Y184" s="179"/>
      <c r="Z184" s="180">
        <f t="shared" si="105"/>
        <v>0</v>
      </c>
      <c r="AA184" s="179">
        <f t="shared" si="106"/>
        <v>0</v>
      </c>
    </row>
    <row r="185" spans="1:27" ht="14.4" hidden="1" thickBot="1" x14ac:dyDescent="0.3">
      <c r="A185" s="108"/>
      <c r="B185" s="29"/>
      <c r="C185" s="14"/>
      <c r="D185" s="14"/>
      <c r="E185" s="14"/>
      <c r="F185" s="14"/>
      <c r="G185" s="53"/>
      <c r="H185" s="69">
        <f t="shared" si="107"/>
        <v>0</v>
      </c>
      <c r="I185" s="69">
        <f t="shared" si="108"/>
        <v>0</v>
      </c>
      <c r="J185" s="69">
        <f t="shared" si="109"/>
        <v>0</v>
      </c>
      <c r="K185" s="86">
        <f t="shared" si="104"/>
        <v>0</v>
      </c>
      <c r="O185" s="173"/>
      <c r="P185" s="179"/>
      <c r="Q185" s="179"/>
      <c r="R185" s="179"/>
      <c r="S185" s="179"/>
      <c r="T185" s="179"/>
      <c r="U185" s="179"/>
      <c r="V185" s="179"/>
      <c r="W185" s="179"/>
      <c r="X185" s="179"/>
      <c r="Y185" s="179"/>
      <c r="Z185" s="180">
        <f t="shared" si="105"/>
        <v>0</v>
      </c>
      <c r="AA185" s="179">
        <f t="shared" si="106"/>
        <v>0</v>
      </c>
    </row>
    <row r="186" spans="1:27" ht="14.4" thickBot="1" x14ac:dyDescent="0.35">
      <c r="A186" s="283" t="s">
        <v>143</v>
      </c>
      <c r="B186" s="283"/>
      <c r="C186" s="283"/>
      <c r="D186" s="283"/>
      <c r="E186" s="283"/>
      <c r="F186" s="283"/>
      <c r="G186" s="284"/>
      <c r="H186" s="252">
        <f>SUM(H179:H185)</f>
        <v>0</v>
      </c>
      <c r="I186" s="252">
        <f t="shared" ref="I186:J186" si="110">SUM(I179:I185)</f>
        <v>0</v>
      </c>
      <c r="J186" s="252">
        <f t="shared" si="110"/>
        <v>0</v>
      </c>
      <c r="K186" s="253">
        <f>SUM(H186:J186)</f>
        <v>0</v>
      </c>
      <c r="O186" s="173"/>
      <c r="P186" s="189">
        <f t="shared" ref="P186:Z186" si="111">SUM(P179:P185)</f>
        <v>0</v>
      </c>
      <c r="Q186" s="189">
        <f t="shared" si="111"/>
        <v>0</v>
      </c>
      <c r="R186" s="189">
        <f t="shared" si="111"/>
        <v>0</v>
      </c>
      <c r="S186" s="189">
        <f t="shared" si="111"/>
        <v>0</v>
      </c>
      <c r="T186" s="189">
        <f t="shared" si="111"/>
        <v>0</v>
      </c>
      <c r="U186" s="189">
        <f t="shared" si="111"/>
        <v>0</v>
      </c>
      <c r="V186" s="189">
        <f t="shared" si="111"/>
        <v>0</v>
      </c>
      <c r="W186" s="189">
        <f t="shared" si="111"/>
        <v>0</v>
      </c>
      <c r="X186" s="189">
        <f t="shared" si="111"/>
        <v>0</v>
      </c>
      <c r="Y186" s="189">
        <f t="shared" si="111"/>
        <v>0</v>
      </c>
      <c r="Z186" s="190">
        <f t="shared" si="111"/>
        <v>0</v>
      </c>
      <c r="AA186" s="189">
        <f t="shared" si="106"/>
        <v>0</v>
      </c>
    </row>
    <row r="187" spans="1:27" ht="15" customHeight="1" thickBot="1" x14ac:dyDescent="0.35">
      <c r="A187" s="285" t="s">
        <v>144</v>
      </c>
      <c r="B187" s="285"/>
      <c r="C187" s="285"/>
      <c r="D187" s="285"/>
      <c r="E187" s="285"/>
      <c r="F187" s="285"/>
      <c r="G187" s="286"/>
      <c r="H187" s="104">
        <f>ROUND(SUM(H45,H56,H70,H84,H98,H112,H126,H140,H154,H162,H170,H178,H186),0)</f>
        <v>48502</v>
      </c>
      <c r="I187" s="104">
        <f>ROUND(SUM(I45,I56,I70,I84,I98,I112,I126,I140,I154,I162,I170,I178,I186),0)</f>
        <v>79114</v>
      </c>
      <c r="J187" s="105">
        <f>ROUND(SUM(J45,J56,J70,J84,J98,J112,J126,J140,J154,J162,J170,J178,J186),0)</f>
        <v>34102</v>
      </c>
      <c r="K187" s="243">
        <f>SUM(H187:J187)</f>
        <v>161718</v>
      </c>
      <c r="L187" s="244"/>
      <c r="O187" s="173"/>
      <c r="P187" s="189">
        <f t="shared" ref="P187:Z187" si="112">SUM(P45,P56,P70,P84,P98,P112,P126,P140,P154,P162,P170,P178,P186)</f>
        <v>0</v>
      </c>
      <c r="Q187" s="189">
        <f t="shared" si="112"/>
        <v>0</v>
      </c>
      <c r="R187" s="189">
        <f t="shared" si="112"/>
        <v>0</v>
      </c>
      <c r="S187" s="189">
        <f t="shared" si="112"/>
        <v>0</v>
      </c>
      <c r="T187" s="189">
        <f t="shared" si="112"/>
        <v>0</v>
      </c>
      <c r="U187" s="189">
        <f t="shared" si="112"/>
        <v>0</v>
      </c>
      <c r="V187" s="189">
        <f t="shared" si="112"/>
        <v>0</v>
      </c>
      <c r="W187" s="189">
        <f t="shared" si="112"/>
        <v>0</v>
      </c>
      <c r="X187" s="189">
        <f t="shared" si="112"/>
        <v>0</v>
      </c>
      <c r="Y187" s="189">
        <f t="shared" si="112"/>
        <v>0</v>
      </c>
      <c r="Z187" s="190">
        <f t="shared" si="112"/>
        <v>0</v>
      </c>
      <c r="AA187" s="189">
        <f t="shared" si="106"/>
        <v>161718</v>
      </c>
    </row>
    <row r="188" spans="1:27" s="55" customFormat="1" ht="21.6" customHeight="1" x14ac:dyDescent="0.25">
      <c r="A188" s="281" t="s">
        <v>18</v>
      </c>
      <c r="B188" s="282"/>
      <c r="C188" s="138"/>
      <c r="D188" s="138"/>
      <c r="E188" s="138"/>
      <c r="F188" s="138"/>
      <c r="G188" s="138"/>
      <c r="H188" s="73"/>
      <c r="I188" s="73"/>
      <c r="J188" s="73"/>
      <c r="K188" s="93"/>
      <c r="L188" s="15"/>
      <c r="M188" s="11"/>
      <c r="N188" s="11"/>
      <c r="O188" s="173"/>
      <c r="P188" s="179"/>
      <c r="Q188" s="179"/>
      <c r="R188" s="179"/>
      <c r="S188" s="179"/>
      <c r="T188" s="179"/>
      <c r="U188" s="179"/>
      <c r="V188" s="179"/>
      <c r="W188" s="179"/>
      <c r="X188" s="179"/>
      <c r="Y188" s="179"/>
      <c r="Z188" s="180"/>
      <c r="AA188" s="179"/>
    </row>
    <row r="189" spans="1:27" s="55" customFormat="1" ht="41.4" x14ac:dyDescent="0.25">
      <c r="A189" s="108" t="s">
        <v>145</v>
      </c>
      <c r="B189" s="29" t="s">
        <v>146</v>
      </c>
      <c r="C189" s="287" t="s">
        <v>147</v>
      </c>
      <c r="D189" s="288"/>
      <c r="E189" s="288"/>
      <c r="F189" s="288"/>
      <c r="G189" s="289"/>
      <c r="H189" s="21">
        <v>15000</v>
      </c>
      <c r="I189" s="21">
        <v>15000</v>
      </c>
      <c r="J189" s="21">
        <v>15000</v>
      </c>
      <c r="K189" s="259">
        <f>SUM(H189,I189,J189)</f>
        <v>45000</v>
      </c>
      <c r="L189" s="15"/>
      <c r="M189" s="11"/>
      <c r="N189" s="11"/>
      <c r="O189" s="198"/>
      <c r="P189" s="179"/>
      <c r="Q189" s="179"/>
      <c r="R189" s="179"/>
      <c r="S189" s="179"/>
      <c r="T189" s="179"/>
      <c r="U189" s="179"/>
      <c r="V189" s="179"/>
      <c r="W189" s="179"/>
      <c r="X189" s="179"/>
      <c r="Y189" s="179"/>
      <c r="Z189" s="180">
        <f>SUM(P189:Y189)</f>
        <v>0</v>
      </c>
      <c r="AA189" s="179">
        <f t="shared" ref="AA189:AA196" si="113">K189-Z189</f>
        <v>45000</v>
      </c>
    </row>
    <row r="190" spans="1:27" s="55" customFormat="1" x14ac:dyDescent="0.25">
      <c r="A190" s="108"/>
      <c r="B190" s="29"/>
      <c r="C190" s="287" t="s">
        <v>147</v>
      </c>
      <c r="D190" s="288"/>
      <c r="E190" s="288"/>
      <c r="F190" s="288"/>
      <c r="G190" s="289"/>
      <c r="H190" s="21"/>
      <c r="I190" s="21"/>
      <c r="J190" s="21"/>
      <c r="K190" s="259">
        <f t="shared" ref="K190:K193" si="114">SUM(H190,I190,J190)</f>
        <v>0</v>
      </c>
      <c r="L190" s="15"/>
      <c r="M190" s="11"/>
      <c r="N190" s="11"/>
      <c r="O190" s="173"/>
      <c r="P190" s="179"/>
      <c r="Q190" s="179"/>
      <c r="R190" s="179"/>
      <c r="S190" s="179"/>
      <c r="T190" s="179"/>
      <c r="U190" s="179"/>
      <c r="V190" s="179"/>
      <c r="W190" s="179"/>
      <c r="X190" s="179"/>
      <c r="Y190" s="179"/>
      <c r="Z190" s="180">
        <f>SUM(P190:Y190)</f>
        <v>0</v>
      </c>
      <c r="AA190" s="179">
        <f t="shared" si="113"/>
        <v>0</v>
      </c>
    </row>
    <row r="191" spans="1:27" s="55" customFormat="1" x14ac:dyDescent="0.25">
      <c r="A191" s="108"/>
      <c r="B191" s="29"/>
      <c r="C191" s="287" t="s">
        <v>147</v>
      </c>
      <c r="D191" s="288"/>
      <c r="E191" s="288"/>
      <c r="F191" s="288"/>
      <c r="G191" s="289"/>
      <c r="H191" s="21"/>
      <c r="I191" s="21"/>
      <c r="J191" s="21"/>
      <c r="K191" s="259">
        <f t="shared" si="114"/>
        <v>0</v>
      </c>
      <c r="L191" s="15"/>
      <c r="M191" s="11"/>
      <c r="N191" s="16"/>
      <c r="O191" s="173"/>
      <c r="P191" s="179"/>
      <c r="Q191" s="179"/>
      <c r="R191" s="179"/>
      <c r="S191" s="179"/>
      <c r="T191" s="179"/>
      <c r="U191" s="179"/>
      <c r="V191" s="179"/>
      <c r="W191" s="179"/>
      <c r="X191" s="179"/>
      <c r="Y191" s="179"/>
      <c r="Z191" s="180">
        <f>SUM(P191:Y191)</f>
        <v>0</v>
      </c>
      <c r="AA191" s="179">
        <f t="shared" si="113"/>
        <v>0</v>
      </c>
    </row>
    <row r="192" spans="1:27" s="55" customFormat="1" x14ac:dyDescent="0.25">
      <c r="A192" s="108"/>
      <c r="B192" s="29"/>
      <c r="C192" s="287" t="s">
        <v>147</v>
      </c>
      <c r="D192" s="288"/>
      <c r="E192" s="288"/>
      <c r="F192" s="288"/>
      <c r="G192" s="289"/>
      <c r="H192" s="21"/>
      <c r="I192" s="21"/>
      <c r="J192" s="21"/>
      <c r="K192" s="259">
        <f t="shared" si="114"/>
        <v>0</v>
      </c>
      <c r="L192" s="15"/>
      <c r="M192" s="11"/>
      <c r="N192" s="16"/>
      <c r="O192" s="173"/>
      <c r="P192" s="179"/>
      <c r="Q192" s="179"/>
      <c r="R192" s="179"/>
      <c r="S192" s="179"/>
      <c r="T192" s="179"/>
      <c r="U192" s="179"/>
      <c r="V192" s="179"/>
      <c r="W192" s="179"/>
      <c r="X192" s="179"/>
      <c r="Y192" s="179"/>
      <c r="Z192" s="180">
        <f>SUM(P192:Y192)</f>
        <v>0</v>
      </c>
      <c r="AA192" s="179">
        <f t="shared" si="113"/>
        <v>0</v>
      </c>
    </row>
    <row r="193" spans="1:27" s="55" customFormat="1" ht="14.4" thickBot="1" x14ac:dyDescent="0.3">
      <c r="A193" s="108"/>
      <c r="B193" s="29"/>
      <c r="C193" s="290" t="s">
        <v>147</v>
      </c>
      <c r="D193" s="291"/>
      <c r="E193" s="291"/>
      <c r="F193" s="291"/>
      <c r="G193" s="292"/>
      <c r="H193" s="21"/>
      <c r="I193" s="21"/>
      <c r="J193" s="21"/>
      <c r="K193" s="259">
        <f t="shared" si="114"/>
        <v>0</v>
      </c>
      <c r="L193" s="15"/>
      <c r="M193" s="11"/>
      <c r="N193" s="16"/>
      <c r="O193" s="173"/>
      <c r="P193" s="179"/>
      <c r="Q193" s="179"/>
      <c r="R193" s="179"/>
      <c r="S193" s="179"/>
      <c r="T193" s="179"/>
      <c r="U193" s="179"/>
      <c r="V193" s="179"/>
      <c r="W193" s="179"/>
      <c r="X193" s="179"/>
      <c r="Y193" s="179"/>
      <c r="Z193" s="180">
        <f>SUM(P193:Y193)</f>
        <v>0</v>
      </c>
      <c r="AA193" s="179">
        <f t="shared" si="113"/>
        <v>0</v>
      </c>
    </row>
    <row r="194" spans="1:27" ht="13.95" customHeight="1" thickBot="1" x14ac:dyDescent="0.35">
      <c r="A194" s="279" t="s">
        <v>148</v>
      </c>
      <c r="B194" s="279"/>
      <c r="C194" s="279"/>
      <c r="D194" s="279"/>
      <c r="E194" s="279"/>
      <c r="F194" s="279"/>
      <c r="G194" s="280"/>
      <c r="H194" s="82">
        <f>SUM(H188:H193)</f>
        <v>15000</v>
      </c>
      <c r="I194" s="82">
        <f t="shared" ref="I194:J194" si="115">SUM(I188:I193)</f>
        <v>15000</v>
      </c>
      <c r="J194" s="82">
        <f t="shared" si="115"/>
        <v>15000</v>
      </c>
      <c r="K194" s="260">
        <f>SUM(H194:J194)</f>
        <v>45000</v>
      </c>
      <c r="N194" s="16"/>
      <c r="O194" s="173"/>
      <c r="P194" s="189">
        <f>SUM(P188:P193)</f>
        <v>0</v>
      </c>
      <c r="Q194" s="189">
        <f t="shared" ref="Q194:Z194" si="116">SUM(Q188:Q193)</f>
        <v>0</v>
      </c>
      <c r="R194" s="189">
        <f t="shared" si="116"/>
        <v>0</v>
      </c>
      <c r="S194" s="189">
        <f t="shared" si="116"/>
        <v>0</v>
      </c>
      <c r="T194" s="189">
        <f t="shared" si="116"/>
        <v>0</v>
      </c>
      <c r="U194" s="189">
        <f t="shared" si="116"/>
        <v>0</v>
      </c>
      <c r="V194" s="189">
        <f t="shared" si="116"/>
        <v>0</v>
      </c>
      <c r="W194" s="189">
        <f t="shared" si="116"/>
        <v>0</v>
      </c>
      <c r="X194" s="189">
        <f t="shared" si="116"/>
        <v>0</v>
      </c>
      <c r="Y194" s="189">
        <f t="shared" si="116"/>
        <v>0</v>
      </c>
      <c r="Z194" s="190">
        <f t="shared" si="116"/>
        <v>0</v>
      </c>
      <c r="AA194" s="189">
        <f t="shared" si="113"/>
        <v>45000</v>
      </c>
    </row>
    <row r="195" spans="1:27" ht="14.25" customHeight="1" thickBot="1" x14ac:dyDescent="0.35">
      <c r="A195" s="269" t="s">
        <v>149</v>
      </c>
      <c r="B195" s="269"/>
      <c r="C195" s="269"/>
      <c r="D195" s="269"/>
      <c r="E195" s="269"/>
      <c r="F195" s="269"/>
      <c r="G195" s="269"/>
      <c r="H195" s="252">
        <f>H187+H194</f>
        <v>63502</v>
      </c>
      <c r="I195" s="252">
        <f t="shared" ref="I195:J195" si="117">I187+I194</f>
        <v>94114</v>
      </c>
      <c r="J195" s="254">
        <f t="shared" si="117"/>
        <v>49102</v>
      </c>
      <c r="K195" s="74">
        <f>ROUND(SUM(H195:J195),0)</f>
        <v>206718</v>
      </c>
      <c r="L195" s="270" t="s">
        <v>202</v>
      </c>
      <c r="O195" s="173"/>
      <c r="P195" s="189">
        <f>P187+P194</f>
        <v>0</v>
      </c>
      <c r="Q195" s="189">
        <f t="shared" ref="Q195:Y195" si="118">Q187+Q194</f>
        <v>0</v>
      </c>
      <c r="R195" s="189">
        <f t="shared" si="118"/>
        <v>0</v>
      </c>
      <c r="S195" s="189">
        <f t="shared" si="118"/>
        <v>0</v>
      </c>
      <c r="T195" s="189">
        <f t="shared" si="118"/>
        <v>0</v>
      </c>
      <c r="U195" s="189">
        <f t="shared" si="118"/>
        <v>0</v>
      </c>
      <c r="V195" s="189">
        <f t="shared" si="118"/>
        <v>0</v>
      </c>
      <c r="W195" s="189">
        <f t="shared" si="118"/>
        <v>0</v>
      </c>
      <c r="X195" s="189">
        <f t="shared" si="118"/>
        <v>0</v>
      </c>
      <c r="Y195" s="189">
        <f t="shared" si="118"/>
        <v>0</v>
      </c>
      <c r="Z195" s="190">
        <f>SUM(Z187+Z194)</f>
        <v>0</v>
      </c>
      <c r="AA195" s="189">
        <f t="shared" si="113"/>
        <v>206718</v>
      </c>
    </row>
    <row r="196" spans="1:27" ht="43.5" customHeight="1" thickBot="1" x14ac:dyDescent="0.3">
      <c r="A196" s="273" t="s">
        <v>150</v>
      </c>
      <c r="B196" s="274"/>
      <c r="C196" s="274"/>
      <c r="D196" s="274"/>
      <c r="E196" s="274"/>
      <c r="F196" s="274"/>
      <c r="G196" s="275"/>
      <c r="H196" s="84">
        <f>ROUNDDOWN(IF($A199="x",H195/10,IF($A200="x",H200,IF($A201="x",0,IF($A202="x",0,"-")))),0)</f>
        <v>5274</v>
      </c>
      <c r="I196" s="84">
        <f>ROUNDDOWN(IF($A199="x",I195/10,IF($A200="x",I200,IF($A201="x",0,IF($A202="x",0,"-")))),0)</f>
        <v>8531</v>
      </c>
      <c r="J196" s="84">
        <f>ROUNDDOWN(IF($A199="x",K196-H196-I196,IF($A200="x",K196-H196-I196,IF($A201="x",0,IF($A202="x",0,"-")))),0)</f>
        <v>3030</v>
      </c>
      <c r="K196" s="74">
        <f>ROUNDDOWN(IF($A199="x",K195/10,IF($A200="x",K200,IF(OR($A202="x",$A201="x"),0,"-"))),0)</f>
        <v>16835</v>
      </c>
      <c r="L196" s="271"/>
      <c r="O196" s="173"/>
      <c r="P196" s="199">
        <f>P195*0.1</f>
        <v>0</v>
      </c>
      <c r="Q196" s="199">
        <f t="shared" ref="Q196:Y196" si="119">Q195*0.1</f>
        <v>0</v>
      </c>
      <c r="R196" s="199">
        <f t="shared" si="119"/>
        <v>0</v>
      </c>
      <c r="S196" s="199">
        <f t="shared" si="119"/>
        <v>0</v>
      </c>
      <c r="T196" s="199">
        <f t="shared" si="119"/>
        <v>0</v>
      </c>
      <c r="U196" s="199">
        <f t="shared" si="119"/>
        <v>0</v>
      </c>
      <c r="V196" s="199">
        <f t="shared" si="119"/>
        <v>0</v>
      </c>
      <c r="W196" s="199">
        <f t="shared" si="119"/>
        <v>0</v>
      </c>
      <c r="X196" s="199">
        <f t="shared" si="119"/>
        <v>0</v>
      </c>
      <c r="Y196" s="199">
        <f t="shared" si="119"/>
        <v>0</v>
      </c>
      <c r="Z196" s="200">
        <f>SUM(P196:Y196)</f>
        <v>0</v>
      </c>
      <c r="AA196" s="199">
        <f t="shared" si="113"/>
        <v>16835</v>
      </c>
    </row>
    <row r="197" spans="1:27" ht="13.2" customHeight="1" thickBot="1" x14ac:dyDescent="0.3">
      <c r="A197" s="112"/>
      <c r="B197" s="59"/>
      <c r="C197" s="59"/>
      <c r="D197" s="59"/>
      <c r="E197" s="59"/>
      <c r="F197" s="117"/>
      <c r="G197" s="58" t="s">
        <v>151</v>
      </c>
      <c r="H197" s="255">
        <f>(H195+H196)</f>
        <v>68776</v>
      </c>
      <c r="I197" s="256">
        <f>(I195+I196)</f>
        <v>102645</v>
      </c>
      <c r="J197" s="256">
        <f>(J195+J196)</f>
        <v>52132</v>
      </c>
      <c r="K197" s="74">
        <f>ROUND((K196+K195),0)</f>
        <v>223553</v>
      </c>
      <c r="L197" s="272"/>
      <c r="O197" s="198"/>
      <c r="P197" s="201">
        <f>P196+P195</f>
        <v>0</v>
      </c>
      <c r="Q197" s="201">
        <f t="shared" ref="Q197:AA197" si="120">Q196+Q195</f>
        <v>0</v>
      </c>
      <c r="R197" s="201">
        <f t="shared" si="120"/>
        <v>0</v>
      </c>
      <c r="S197" s="201">
        <f t="shared" si="120"/>
        <v>0</v>
      </c>
      <c r="T197" s="201">
        <f t="shared" si="120"/>
        <v>0</v>
      </c>
      <c r="U197" s="201">
        <f t="shared" si="120"/>
        <v>0</v>
      </c>
      <c r="V197" s="201">
        <f t="shared" si="120"/>
        <v>0</v>
      </c>
      <c r="W197" s="201">
        <f t="shared" si="120"/>
        <v>0</v>
      </c>
      <c r="X197" s="201">
        <f t="shared" si="120"/>
        <v>0</v>
      </c>
      <c r="Y197" s="201">
        <f t="shared" si="120"/>
        <v>0</v>
      </c>
      <c r="Z197" s="202">
        <f t="shared" si="120"/>
        <v>0</v>
      </c>
      <c r="AA197" s="201">
        <f t="shared" si="120"/>
        <v>223553</v>
      </c>
    </row>
    <row r="198" spans="1:27" ht="16.2" customHeight="1" thickBot="1" x14ac:dyDescent="0.3">
      <c r="A198" s="268" t="s">
        <v>152</v>
      </c>
      <c r="B198" s="268"/>
      <c r="C198" s="268"/>
      <c r="D198" s="268"/>
      <c r="E198" s="268"/>
      <c r="F198" s="268"/>
      <c r="G198" s="268"/>
      <c r="H198" s="268"/>
      <c r="I198" s="268"/>
      <c r="J198" s="268"/>
      <c r="K198" s="60"/>
      <c r="O198" s="173"/>
      <c r="P198" s="173"/>
      <c r="Q198" s="173"/>
      <c r="R198" s="173"/>
      <c r="S198" s="173"/>
      <c r="T198" s="173"/>
      <c r="U198" s="173"/>
      <c r="V198" s="173"/>
      <c r="W198" s="173"/>
      <c r="X198" s="173"/>
      <c r="Y198" s="173"/>
      <c r="Z198" s="198"/>
      <c r="AA198" s="198"/>
    </row>
    <row r="199" spans="1:27" ht="39" customHeight="1" thickTop="1" thickBot="1" x14ac:dyDescent="0.3">
      <c r="A199" s="113"/>
      <c r="B199" s="276" t="s">
        <v>153</v>
      </c>
      <c r="C199" s="277"/>
      <c r="D199" s="277"/>
      <c r="E199" s="277"/>
      <c r="F199" s="277"/>
      <c r="G199" s="278"/>
      <c r="H199" s="96"/>
      <c r="I199" s="97"/>
      <c r="J199" s="98"/>
      <c r="K199" s="99"/>
      <c r="O199" s="173"/>
      <c r="P199" s="173"/>
      <c r="Q199" s="173"/>
      <c r="R199" s="173"/>
      <c r="S199" s="173"/>
      <c r="T199" s="173"/>
      <c r="U199" s="173"/>
      <c r="V199" s="173"/>
      <c r="W199" s="173"/>
      <c r="X199" s="173"/>
      <c r="Y199" s="173"/>
      <c r="Z199" s="198"/>
      <c r="AA199" s="198"/>
    </row>
    <row r="200" spans="1:27" ht="39" customHeight="1" thickTop="1" thickBot="1" x14ac:dyDescent="0.3">
      <c r="A200" s="113" t="s">
        <v>187</v>
      </c>
      <c r="B200" s="276" t="s">
        <v>154</v>
      </c>
      <c r="C200" s="277"/>
      <c r="D200" s="277"/>
      <c r="E200" s="277"/>
      <c r="F200" s="277"/>
      <c r="G200" s="278"/>
      <c r="H200" s="100">
        <f>((SUM(H187-SUM(H154,H162,H170,H178,H186)+IF(H189&gt;25000,25000,H189)+IF(H190&gt;25000,25000,H190)+IF(H191&gt;25000,25000,H191)+IF(H192&gt;25000,25000,H192),+IF(H193&gt;25000,25000,H193)))*0.1)</f>
        <v>5274.2000000000007</v>
      </c>
      <c r="I200" s="101">
        <f>(I187-SUM(I154,I162,I170,I178,I186)+IF(H189&gt;25000,0,IF((H189+I189)&gt;25000,MAX(25000-H189,0),I189))+IF(H190&gt;25000,0,IF((H190+I190)&gt;25000,MAX(25000-H190,0),I190))+IF(H191&gt;25000,0,IF((H191+I191)&gt;25000,MAX(25000-H191,0),I191))+IF(H192&gt;25000,0,IF((H192+I192)&gt;25000,MAX(25000-H192,0),I192))+IF(H193&gt;25000,0,IF((H193+I193)&gt;25000,MAX(25000-H193,0),I193)))*0.1</f>
        <v>8531.4</v>
      </c>
      <c r="J200" s="101"/>
      <c r="K200" s="101">
        <f>(K187-SUM(K154,K162,K170,K178,K186)+IF((H189+I189+J189)&gt;25000,25000,H189+I189+J189)+IF((H190+I190+J190)&gt;25000,25000,H190+I190+J190)+IF((H191+I191+J191)&gt;25000,25000,H191+I191+J191)+IF((H192+I192+J192)&gt;25000,25000,H192+I192+J192)+IF((H193+I193+J193)&gt;25000,25000,H193+I193+J193))*0.1</f>
        <v>16835.8</v>
      </c>
      <c r="O200" s="173"/>
      <c r="P200" s="173"/>
      <c r="Q200" s="173"/>
      <c r="R200" s="173"/>
      <c r="S200" s="173"/>
      <c r="T200" s="173"/>
      <c r="U200" s="173"/>
      <c r="V200" s="173"/>
      <c r="W200" s="173"/>
      <c r="X200" s="173"/>
      <c r="Y200" s="173"/>
      <c r="Z200" s="198"/>
      <c r="AA200" s="198"/>
    </row>
    <row r="201" spans="1:27" ht="39" customHeight="1" thickTop="1" thickBot="1" x14ac:dyDescent="0.3">
      <c r="A201" s="113"/>
      <c r="B201" s="276" t="s">
        <v>155</v>
      </c>
      <c r="C201" s="277"/>
      <c r="D201" s="277"/>
      <c r="E201" s="277"/>
      <c r="F201" s="277"/>
      <c r="G201" s="278"/>
      <c r="H201" s="100"/>
      <c r="I201" s="101"/>
      <c r="J201" s="101"/>
      <c r="K201" s="101"/>
      <c r="O201" s="173"/>
      <c r="P201" s="173"/>
      <c r="Q201" s="173"/>
      <c r="R201" s="173"/>
      <c r="S201" s="173"/>
      <c r="T201" s="173"/>
      <c r="U201" s="173"/>
      <c r="V201" s="173"/>
      <c r="W201" s="173"/>
      <c r="X201" s="173"/>
      <c r="Y201" s="173"/>
      <c r="Z201" s="173"/>
      <c r="AA201" s="173"/>
    </row>
    <row r="202" spans="1:27" ht="39" customHeight="1" thickTop="1" thickBot="1" x14ac:dyDescent="0.35">
      <c r="A202" s="113"/>
      <c r="B202" s="265" t="s">
        <v>156</v>
      </c>
      <c r="C202" s="266"/>
      <c r="D202" s="266"/>
      <c r="E202" s="266"/>
      <c r="F202" s="266"/>
      <c r="G202" s="267"/>
      <c r="H202" s="102"/>
      <c r="I202" s="57"/>
      <c r="J202" s="57"/>
      <c r="K202" s="103"/>
      <c r="O202" s="173"/>
      <c r="P202" s="173"/>
      <c r="Q202" s="173"/>
      <c r="R202" s="173"/>
      <c r="S202" s="173"/>
      <c r="T202" s="173"/>
      <c r="U202" s="173"/>
      <c r="V202" s="173"/>
      <c r="W202" s="173"/>
      <c r="X202" s="173"/>
      <c r="Y202" s="173"/>
      <c r="Z202" s="173"/>
      <c r="AA202" s="173"/>
    </row>
    <row r="203" spans="1:27" ht="27" customHeight="1" thickTop="1" x14ac:dyDescent="0.3">
      <c r="A203" s="114" t="s">
        <v>208</v>
      </c>
      <c r="B203" s="61"/>
      <c r="C203" s="17"/>
      <c r="D203" s="17"/>
      <c r="E203" s="17"/>
      <c r="F203" s="118"/>
      <c r="G203" s="17"/>
      <c r="H203" s="18"/>
      <c r="O203" s="173"/>
      <c r="P203" s="173"/>
      <c r="Q203" s="173"/>
      <c r="R203" s="173"/>
      <c r="S203" s="173"/>
      <c r="T203" s="173"/>
      <c r="U203" s="173"/>
      <c r="V203" s="173"/>
      <c r="W203" s="173"/>
      <c r="X203" s="173"/>
      <c r="Y203" s="173"/>
      <c r="Z203" s="173"/>
      <c r="AA203" s="173"/>
    </row>
    <row r="204" spans="1:27" x14ac:dyDescent="0.25">
      <c r="A204" s="10"/>
      <c r="O204" s="173"/>
      <c r="P204" s="173"/>
      <c r="Q204" s="173"/>
      <c r="R204" s="173"/>
      <c r="S204" s="173"/>
      <c r="T204" s="173"/>
      <c r="U204" s="173"/>
      <c r="V204" s="173"/>
      <c r="W204" s="173"/>
      <c r="X204" s="173"/>
      <c r="Y204" s="173"/>
      <c r="Z204" s="173"/>
      <c r="AA204" s="173"/>
    </row>
    <row r="205" spans="1:27" x14ac:dyDescent="0.25">
      <c r="O205" s="173"/>
      <c r="P205" s="173"/>
      <c r="Q205" s="173"/>
      <c r="R205" s="173"/>
      <c r="S205" s="173"/>
      <c r="T205" s="173"/>
      <c r="U205" s="173"/>
      <c r="V205" s="173"/>
      <c r="W205" s="173"/>
      <c r="X205" s="173"/>
      <c r="Y205" s="173"/>
      <c r="Z205" s="173"/>
      <c r="AA205" s="173"/>
    </row>
    <row r="206" spans="1:27" x14ac:dyDescent="0.25">
      <c r="O206" s="173"/>
      <c r="P206" s="173"/>
      <c r="Q206" s="173"/>
      <c r="R206" s="173"/>
      <c r="S206" s="173"/>
      <c r="T206" s="173"/>
      <c r="U206" s="173"/>
      <c r="V206" s="173"/>
      <c r="W206" s="173"/>
      <c r="X206" s="173"/>
      <c r="Y206" s="173"/>
      <c r="Z206" s="173"/>
      <c r="AA206" s="173"/>
    </row>
    <row r="207" spans="1:27" x14ac:dyDescent="0.25">
      <c r="O207" s="173"/>
      <c r="P207" s="173"/>
      <c r="Q207" s="173"/>
      <c r="R207" s="173"/>
      <c r="S207" s="173"/>
      <c r="T207" s="173"/>
      <c r="U207" s="173"/>
      <c r="V207" s="173"/>
      <c r="W207" s="173"/>
      <c r="X207" s="173"/>
      <c r="Y207" s="173"/>
      <c r="Z207" s="173"/>
      <c r="AA207" s="173"/>
    </row>
    <row r="208" spans="1:27" x14ac:dyDescent="0.25">
      <c r="O208" s="173"/>
      <c r="P208" s="173"/>
      <c r="Q208" s="173"/>
      <c r="R208" s="173"/>
      <c r="S208" s="173"/>
      <c r="T208" s="173"/>
      <c r="U208" s="173"/>
      <c r="V208" s="173"/>
      <c r="W208" s="173"/>
      <c r="X208" s="173"/>
      <c r="Y208" s="173"/>
      <c r="Z208" s="173"/>
      <c r="AA208" s="173"/>
    </row>
    <row r="209" spans="15:27" x14ac:dyDescent="0.25">
      <c r="O209" s="173"/>
      <c r="P209" s="173"/>
      <c r="Q209" s="173"/>
      <c r="R209" s="173"/>
      <c r="S209" s="173"/>
      <c r="T209" s="173"/>
      <c r="U209" s="173"/>
      <c r="V209" s="173"/>
      <c r="W209" s="173"/>
      <c r="X209" s="173"/>
      <c r="Y209" s="173"/>
      <c r="Z209" s="173"/>
      <c r="AA209" s="173"/>
    </row>
    <row r="210" spans="15:27" x14ac:dyDescent="0.25">
      <c r="O210" s="178" t="s">
        <v>136</v>
      </c>
      <c r="P210" s="179"/>
      <c r="Q210" s="179"/>
      <c r="R210" s="179"/>
      <c r="S210" s="179"/>
      <c r="T210" s="179"/>
      <c r="U210" s="179"/>
      <c r="V210" s="179"/>
      <c r="W210" s="179"/>
      <c r="X210" s="179"/>
      <c r="Y210" s="179"/>
      <c r="Z210" s="179"/>
      <c r="AA210" s="179"/>
    </row>
    <row r="211" spans="15:27" x14ac:dyDescent="0.25">
      <c r="O211" s="178"/>
      <c r="P211" s="179"/>
      <c r="Q211" s="179"/>
      <c r="R211" s="179"/>
      <c r="S211" s="179"/>
      <c r="T211" s="179"/>
      <c r="U211" s="179"/>
      <c r="V211" s="179"/>
      <c r="W211" s="179"/>
      <c r="X211" s="179"/>
      <c r="Y211" s="179"/>
      <c r="Z211" s="179"/>
      <c r="AA211" s="179"/>
    </row>
    <row r="212" spans="15:27" x14ac:dyDescent="0.25">
      <c r="O212" s="178"/>
      <c r="P212" s="179"/>
      <c r="Q212" s="179"/>
      <c r="R212" s="179"/>
      <c r="S212" s="179"/>
      <c r="T212" s="179"/>
      <c r="U212" s="179"/>
      <c r="V212" s="179"/>
      <c r="W212" s="179"/>
      <c r="X212" s="179"/>
      <c r="Y212" s="179"/>
      <c r="Z212" s="179"/>
      <c r="AA212" s="179"/>
    </row>
    <row r="213" spans="15:27" ht="14.4" thickBot="1" x14ac:dyDescent="0.35">
      <c r="O213" s="173"/>
      <c r="P213" s="189"/>
      <c r="Q213" s="189"/>
      <c r="R213" s="189"/>
      <c r="S213" s="189"/>
      <c r="T213" s="189"/>
      <c r="U213" s="189"/>
      <c r="V213" s="189"/>
      <c r="W213" s="189"/>
      <c r="X213" s="189"/>
      <c r="Y213" s="189"/>
      <c r="Z213" s="189"/>
      <c r="AA213" s="189"/>
    </row>
    <row r="214" spans="15:27" ht="14.4" thickBot="1" x14ac:dyDescent="0.35">
      <c r="O214" s="203" t="s">
        <v>136</v>
      </c>
      <c r="P214" s="189"/>
      <c r="Q214" s="189"/>
      <c r="R214" s="189"/>
      <c r="S214" s="189"/>
      <c r="T214" s="189"/>
      <c r="U214" s="189"/>
      <c r="V214" s="189"/>
      <c r="W214" s="189"/>
      <c r="X214" s="189"/>
      <c r="Y214" s="189"/>
      <c r="Z214" s="189"/>
      <c r="AA214" s="189"/>
    </row>
    <row r="215" spans="15:27" x14ac:dyDescent="0.25">
      <c r="O215" s="198"/>
      <c r="P215" s="198"/>
      <c r="Q215" s="198"/>
      <c r="R215" s="198"/>
      <c r="S215" s="198"/>
      <c r="T215" s="198"/>
      <c r="U215" s="198"/>
      <c r="V215" s="198"/>
      <c r="W215" s="198"/>
      <c r="X215" s="198"/>
      <c r="Y215" s="198"/>
      <c r="Z215" s="198"/>
      <c r="AA215" s="198"/>
    </row>
    <row r="216" spans="15:27" x14ac:dyDescent="0.25">
      <c r="O216" s="178"/>
      <c r="P216" s="179"/>
      <c r="Q216" s="179"/>
      <c r="R216" s="179"/>
      <c r="S216" s="179"/>
      <c r="T216" s="179"/>
      <c r="U216" s="179"/>
      <c r="V216" s="179"/>
      <c r="W216" s="179"/>
      <c r="X216" s="179"/>
      <c r="Y216" s="179"/>
      <c r="Z216" s="179"/>
      <c r="AA216" s="179"/>
    </row>
    <row r="217" spans="15:27" x14ac:dyDescent="0.25">
      <c r="O217" s="178"/>
      <c r="P217" s="179"/>
      <c r="Q217" s="179"/>
      <c r="R217" s="179"/>
      <c r="S217" s="179"/>
      <c r="T217" s="179"/>
      <c r="U217" s="179"/>
      <c r="V217" s="179"/>
      <c r="W217" s="179"/>
      <c r="X217" s="179"/>
      <c r="Y217" s="179"/>
      <c r="Z217" s="179"/>
      <c r="AA217" s="179"/>
    </row>
    <row r="218" spans="15:27" x14ac:dyDescent="0.25">
      <c r="O218" s="178"/>
      <c r="P218" s="179"/>
      <c r="Q218" s="179"/>
      <c r="R218" s="179"/>
      <c r="S218" s="179"/>
      <c r="T218" s="179"/>
      <c r="U218" s="179"/>
      <c r="V218" s="179"/>
      <c r="W218" s="179"/>
      <c r="X218" s="179"/>
      <c r="Y218" s="179"/>
      <c r="Z218" s="179"/>
      <c r="AA218" s="179"/>
    </row>
    <row r="219" spans="15:27" x14ac:dyDescent="0.25">
      <c r="O219" s="178"/>
      <c r="P219" s="179"/>
      <c r="Q219" s="179"/>
      <c r="R219" s="179"/>
      <c r="S219" s="179"/>
      <c r="T219" s="179"/>
      <c r="U219" s="179"/>
      <c r="V219" s="179"/>
      <c r="W219" s="179"/>
      <c r="X219" s="179"/>
      <c r="Y219" s="179"/>
      <c r="Z219" s="179"/>
      <c r="AA219" s="179"/>
    </row>
    <row r="220" spans="15:27" x14ac:dyDescent="0.25">
      <c r="O220" s="178"/>
      <c r="P220" s="179"/>
      <c r="Q220" s="179"/>
      <c r="R220" s="179"/>
      <c r="S220" s="179"/>
      <c r="T220" s="179"/>
      <c r="U220" s="179"/>
      <c r="V220" s="179"/>
      <c r="W220" s="179"/>
      <c r="X220" s="179"/>
      <c r="Y220" s="179"/>
      <c r="Z220" s="179"/>
      <c r="AA220" s="179"/>
    </row>
    <row r="221" spans="15:27" x14ac:dyDescent="0.25">
      <c r="O221" s="178"/>
      <c r="P221" s="179"/>
      <c r="Q221" s="179"/>
      <c r="R221" s="179"/>
      <c r="S221" s="179"/>
      <c r="T221" s="179"/>
      <c r="U221" s="179"/>
      <c r="V221" s="179"/>
      <c r="W221" s="179"/>
      <c r="X221" s="179"/>
      <c r="Y221" s="179"/>
      <c r="Z221" s="179"/>
      <c r="AA221" s="179"/>
    </row>
    <row r="222" spans="15:27" x14ac:dyDescent="0.25">
      <c r="O222" s="178"/>
      <c r="P222" s="179"/>
      <c r="Q222" s="179"/>
      <c r="R222" s="179"/>
      <c r="S222" s="179"/>
      <c r="T222" s="179"/>
      <c r="U222" s="179"/>
      <c r="V222" s="179"/>
      <c r="W222" s="179"/>
      <c r="X222" s="179"/>
      <c r="Y222" s="179"/>
      <c r="Z222" s="179"/>
      <c r="AA222" s="179"/>
    </row>
    <row r="223" spans="15:27" x14ac:dyDescent="0.25">
      <c r="O223" s="178"/>
      <c r="P223" s="179"/>
      <c r="Q223" s="179"/>
      <c r="R223" s="179"/>
      <c r="S223" s="179"/>
      <c r="T223" s="179"/>
      <c r="U223" s="179"/>
      <c r="V223" s="179"/>
      <c r="W223" s="179"/>
      <c r="X223" s="179"/>
      <c r="Y223" s="179"/>
      <c r="Z223" s="179"/>
      <c r="AA223" s="179"/>
    </row>
    <row r="224" spans="15:27" x14ac:dyDescent="0.25">
      <c r="O224" s="178"/>
      <c r="P224" s="179"/>
      <c r="Q224" s="179"/>
      <c r="R224" s="179"/>
      <c r="S224" s="179"/>
      <c r="T224" s="179"/>
      <c r="U224" s="179"/>
      <c r="V224" s="179"/>
      <c r="W224" s="179"/>
      <c r="X224" s="179"/>
      <c r="Y224" s="179"/>
      <c r="Z224" s="179"/>
      <c r="AA224" s="179"/>
    </row>
    <row r="225" spans="15:27" x14ac:dyDescent="0.25">
      <c r="O225" s="173"/>
      <c r="P225" s="173"/>
      <c r="Q225" s="173"/>
      <c r="R225" s="173"/>
      <c r="S225" s="173"/>
      <c r="T225" s="173"/>
      <c r="U225" s="173"/>
      <c r="V225" s="173"/>
      <c r="W225" s="173"/>
      <c r="X225" s="173"/>
      <c r="Y225" s="173"/>
      <c r="Z225" s="198"/>
      <c r="AA225" s="198"/>
    </row>
    <row r="226" spans="15:27" x14ac:dyDescent="0.25">
      <c r="O226" s="173"/>
      <c r="P226" s="173"/>
      <c r="Q226" s="173"/>
      <c r="R226" s="173"/>
      <c r="S226" s="173"/>
      <c r="T226" s="173"/>
      <c r="U226" s="173"/>
      <c r="V226" s="173"/>
      <c r="W226" s="173"/>
      <c r="X226" s="173"/>
      <c r="Y226" s="173"/>
      <c r="Z226" s="198"/>
      <c r="AA226" s="198"/>
    </row>
    <row r="227" spans="15:27" x14ac:dyDescent="0.25">
      <c r="O227" s="173"/>
      <c r="P227" s="173"/>
      <c r="Q227" s="173"/>
      <c r="R227" s="173"/>
      <c r="S227" s="173"/>
      <c r="T227" s="173"/>
      <c r="U227" s="173"/>
      <c r="V227" s="173"/>
      <c r="W227" s="173"/>
      <c r="X227" s="173"/>
      <c r="Y227" s="173"/>
      <c r="Z227" s="198"/>
      <c r="AA227" s="198"/>
    </row>
    <row r="228" spans="15:27" x14ac:dyDescent="0.25">
      <c r="O228" s="173"/>
      <c r="P228" s="173"/>
      <c r="Q228" s="173"/>
      <c r="R228" s="173"/>
      <c r="S228" s="173"/>
      <c r="T228" s="173"/>
      <c r="U228" s="173"/>
      <c r="V228" s="173"/>
      <c r="W228" s="173"/>
      <c r="X228" s="173"/>
      <c r="Y228" s="173"/>
      <c r="Z228" s="198"/>
      <c r="AA228" s="198"/>
    </row>
    <row r="229" spans="15:27" x14ac:dyDescent="0.25">
      <c r="O229" s="173"/>
      <c r="P229" s="173"/>
      <c r="Q229" s="173"/>
      <c r="R229" s="173"/>
      <c r="S229" s="173"/>
      <c r="T229" s="173"/>
      <c r="U229" s="173"/>
      <c r="V229" s="173"/>
      <c r="W229" s="173"/>
      <c r="X229" s="173"/>
      <c r="Y229" s="173"/>
      <c r="Z229" s="198"/>
      <c r="AA229" s="198"/>
    </row>
    <row r="230" spans="15:27" x14ac:dyDescent="0.25">
      <c r="O230" s="173"/>
    </row>
    <row r="231" spans="15:27" x14ac:dyDescent="0.25">
      <c r="O231" s="173"/>
    </row>
    <row r="232" spans="15:27" x14ac:dyDescent="0.25">
      <c r="O232" s="173"/>
    </row>
    <row r="233" spans="15:27" x14ac:dyDescent="0.25">
      <c r="O233" s="173"/>
    </row>
    <row r="234" spans="15:27" x14ac:dyDescent="0.25">
      <c r="O234" s="173"/>
    </row>
  </sheetData>
  <sheetProtection formatRows="0" insertRows="0" insertHyperlinks="0" deleteRows="0"/>
  <mergeCells count="51">
    <mergeCell ref="A19:B19"/>
    <mergeCell ref="C19:D19"/>
    <mergeCell ref="Z2:Z3"/>
    <mergeCell ref="AA2:AA3"/>
    <mergeCell ref="A4:K4"/>
    <mergeCell ref="A5:B5"/>
    <mergeCell ref="A6:B6"/>
    <mergeCell ref="A99:B99"/>
    <mergeCell ref="A32:B32"/>
    <mergeCell ref="A45:G45"/>
    <mergeCell ref="A46:B46"/>
    <mergeCell ref="A56:G56"/>
    <mergeCell ref="A57:B57"/>
    <mergeCell ref="C57:D57"/>
    <mergeCell ref="A70:G70"/>
    <mergeCell ref="A71:B71"/>
    <mergeCell ref="A84:G84"/>
    <mergeCell ref="A85:B85"/>
    <mergeCell ref="A98:G98"/>
    <mergeCell ref="A170:G170"/>
    <mergeCell ref="A112:G112"/>
    <mergeCell ref="A113:B113"/>
    <mergeCell ref="A126:G126"/>
    <mergeCell ref="A127:B127"/>
    <mergeCell ref="C127:D127"/>
    <mergeCell ref="A140:G140"/>
    <mergeCell ref="A141:B141"/>
    <mergeCell ref="A154:G154"/>
    <mergeCell ref="A155:B155"/>
    <mergeCell ref="A162:G162"/>
    <mergeCell ref="A163:B163"/>
    <mergeCell ref="A194:G194"/>
    <mergeCell ref="A171:B171"/>
    <mergeCell ref="A178:G178"/>
    <mergeCell ref="A179:B179"/>
    <mergeCell ref="A186:G186"/>
    <mergeCell ref="A187:G187"/>
    <mergeCell ref="A188:B188"/>
    <mergeCell ref="C189:G189"/>
    <mergeCell ref="C190:G190"/>
    <mergeCell ref="C191:G191"/>
    <mergeCell ref="C192:G192"/>
    <mergeCell ref="C193:G193"/>
    <mergeCell ref="B202:G202"/>
    <mergeCell ref="A198:J198"/>
    <mergeCell ref="A195:G195"/>
    <mergeCell ref="L195:L197"/>
    <mergeCell ref="A196:G196"/>
    <mergeCell ref="B199:G199"/>
    <mergeCell ref="B200:G200"/>
    <mergeCell ref="B201:G201"/>
  </mergeCells>
  <conditionalFormatting sqref="A199:A202">
    <cfRule type="duplicateValues" dxfId="101" priority="52"/>
  </conditionalFormatting>
  <conditionalFormatting sqref="H7:H18 H164:J169 H172:J177 H45:J55">
    <cfRule type="expression" dxfId="100" priority="51">
      <formula>0</formula>
    </cfRule>
  </conditionalFormatting>
  <conditionalFormatting sqref="I7:I18">
    <cfRule type="expression" dxfId="99" priority="50">
      <formula>0</formula>
    </cfRule>
  </conditionalFormatting>
  <conditionalFormatting sqref="J7:J18">
    <cfRule type="expression" dxfId="98" priority="49">
      <formula>0</formula>
    </cfRule>
  </conditionalFormatting>
  <conditionalFormatting sqref="H20:H31">
    <cfRule type="expression" dxfId="97" priority="48">
      <formula>0</formula>
    </cfRule>
  </conditionalFormatting>
  <conditionalFormatting sqref="I20:I31">
    <cfRule type="expression" dxfId="96" priority="47">
      <formula>0</formula>
    </cfRule>
  </conditionalFormatting>
  <conditionalFormatting sqref="J20:J31">
    <cfRule type="expression" dxfId="95" priority="46">
      <formula>0</formula>
    </cfRule>
  </conditionalFormatting>
  <conditionalFormatting sqref="H33:H44">
    <cfRule type="expression" dxfId="94" priority="45">
      <formula>0</formula>
    </cfRule>
  </conditionalFormatting>
  <conditionalFormatting sqref="I33:I44">
    <cfRule type="expression" dxfId="93" priority="44">
      <formula>0</formula>
    </cfRule>
  </conditionalFormatting>
  <conditionalFormatting sqref="J33:J44">
    <cfRule type="expression" dxfId="92" priority="43">
      <formula>0</formula>
    </cfRule>
  </conditionalFormatting>
  <conditionalFormatting sqref="H72:H83">
    <cfRule type="expression" dxfId="91" priority="39">
      <formula>0</formula>
    </cfRule>
  </conditionalFormatting>
  <conditionalFormatting sqref="I72:I83">
    <cfRule type="expression" dxfId="90" priority="38">
      <formula>0</formula>
    </cfRule>
  </conditionalFormatting>
  <conditionalFormatting sqref="J72:J83">
    <cfRule type="expression" dxfId="89" priority="37">
      <formula>0</formula>
    </cfRule>
  </conditionalFormatting>
  <conditionalFormatting sqref="H86:H97">
    <cfRule type="expression" dxfId="88" priority="36">
      <formula>0</formula>
    </cfRule>
  </conditionalFormatting>
  <conditionalFormatting sqref="I86:I97">
    <cfRule type="expression" dxfId="87" priority="35">
      <formula>0</formula>
    </cfRule>
  </conditionalFormatting>
  <conditionalFormatting sqref="J86:J97">
    <cfRule type="expression" dxfId="86" priority="34">
      <formula>0</formula>
    </cfRule>
  </conditionalFormatting>
  <conditionalFormatting sqref="H100:H111">
    <cfRule type="expression" dxfId="85" priority="33">
      <formula>0</formula>
    </cfRule>
  </conditionalFormatting>
  <conditionalFormatting sqref="I100:I111">
    <cfRule type="expression" dxfId="84" priority="32">
      <formula>0</formula>
    </cfRule>
  </conditionalFormatting>
  <conditionalFormatting sqref="J100:J111">
    <cfRule type="expression" dxfId="83" priority="31">
      <formula>0</formula>
    </cfRule>
  </conditionalFormatting>
  <conditionalFormatting sqref="H114:H125">
    <cfRule type="expression" dxfId="82" priority="30">
      <formula>0</formula>
    </cfRule>
  </conditionalFormatting>
  <conditionalFormatting sqref="I114:I125">
    <cfRule type="expression" dxfId="81" priority="29">
      <formula>0</formula>
    </cfRule>
  </conditionalFormatting>
  <conditionalFormatting sqref="J114:J125">
    <cfRule type="expression" dxfId="80" priority="28">
      <formula>0</formula>
    </cfRule>
  </conditionalFormatting>
  <conditionalFormatting sqref="H128:H139">
    <cfRule type="expression" dxfId="79" priority="27">
      <formula>0</formula>
    </cfRule>
  </conditionalFormatting>
  <conditionalFormatting sqref="I128:I139">
    <cfRule type="expression" dxfId="78" priority="26">
      <formula>0</formula>
    </cfRule>
  </conditionalFormatting>
  <conditionalFormatting sqref="J128:J139">
    <cfRule type="expression" dxfId="77" priority="25">
      <formula>0</formula>
    </cfRule>
  </conditionalFormatting>
  <conditionalFormatting sqref="H142:H153">
    <cfRule type="expression" dxfId="76" priority="24">
      <formula>0</formula>
    </cfRule>
  </conditionalFormatting>
  <conditionalFormatting sqref="I142:I153">
    <cfRule type="expression" dxfId="75" priority="23">
      <formula>0</formula>
    </cfRule>
  </conditionalFormatting>
  <conditionalFormatting sqref="J142:J153">
    <cfRule type="expression" dxfId="74" priority="22">
      <formula>0</formula>
    </cfRule>
  </conditionalFormatting>
  <conditionalFormatting sqref="H156:H161">
    <cfRule type="expression" dxfId="73" priority="21">
      <formula>0</formula>
    </cfRule>
  </conditionalFormatting>
  <conditionalFormatting sqref="I156:I161">
    <cfRule type="expression" dxfId="72" priority="20">
      <formula>0</formula>
    </cfRule>
  </conditionalFormatting>
  <conditionalFormatting sqref="J156:J161">
    <cfRule type="expression" dxfId="71" priority="19">
      <formula>0</formula>
    </cfRule>
  </conditionalFormatting>
  <conditionalFormatting sqref="H180:H185">
    <cfRule type="expression" dxfId="70" priority="18">
      <formula>0</formula>
    </cfRule>
  </conditionalFormatting>
  <conditionalFormatting sqref="I180:I185">
    <cfRule type="expression" dxfId="69" priority="17">
      <formula>0</formula>
    </cfRule>
  </conditionalFormatting>
  <conditionalFormatting sqref="J180:J185">
    <cfRule type="expression" dxfId="68" priority="16">
      <formula>0</formula>
    </cfRule>
  </conditionalFormatting>
  <conditionalFormatting sqref="H58:H69">
    <cfRule type="expression" dxfId="67" priority="15">
      <formula>0</formula>
    </cfRule>
  </conditionalFormatting>
  <conditionalFormatting sqref="I58:I69">
    <cfRule type="expression" dxfId="66" priority="14">
      <formula>0</formula>
    </cfRule>
  </conditionalFormatting>
  <conditionalFormatting sqref="J58:J69">
    <cfRule type="expression" dxfId="65" priority="13">
      <formula>0</formula>
    </cfRule>
  </conditionalFormatting>
  <conditionalFormatting sqref="H196:K196">
    <cfRule type="expression" dxfId="64" priority="53">
      <formula>COUNTA($A199:$A202)&gt;1</formula>
    </cfRule>
  </conditionalFormatting>
  <conditionalFormatting sqref="J57:K57">
    <cfRule type="expression" dxfId="63" priority="12">
      <formula>0</formula>
    </cfRule>
  </conditionalFormatting>
  <conditionalFormatting sqref="H71:J71">
    <cfRule type="expression" dxfId="62" priority="11">
      <formula>0</formula>
    </cfRule>
  </conditionalFormatting>
  <conditionalFormatting sqref="H85:J85">
    <cfRule type="expression" dxfId="61" priority="10">
      <formula>0</formula>
    </cfRule>
  </conditionalFormatting>
  <conditionalFormatting sqref="H99:J99">
    <cfRule type="expression" dxfId="60" priority="9">
      <formula>0</formula>
    </cfRule>
  </conditionalFormatting>
  <conditionalFormatting sqref="H113:J113">
    <cfRule type="expression" dxfId="59" priority="8">
      <formula>0</formula>
    </cfRule>
  </conditionalFormatting>
  <conditionalFormatting sqref="J127">
    <cfRule type="expression" dxfId="58" priority="7">
      <formula>0</formula>
    </cfRule>
  </conditionalFormatting>
  <conditionalFormatting sqref="H141:J141">
    <cfRule type="expression" dxfId="57" priority="6">
      <formula>0</formula>
    </cfRule>
  </conditionalFormatting>
  <conditionalFormatting sqref="H155:J155">
    <cfRule type="expression" dxfId="56" priority="5">
      <formula>0</formula>
    </cfRule>
  </conditionalFormatting>
  <conditionalFormatting sqref="H163:J163">
    <cfRule type="expression" dxfId="55" priority="4">
      <formula>0</formula>
    </cfRule>
  </conditionalFormatting>
  <conditionalFormatting sqref="H171:J171">
    <cfRule type="expression" dxfId="54" priority="3">
      <formula>0</formula>
    </cfRule>
  </conditionalFormatting>
  <conditionalFormatting sqref="H179:J179">
    <cfRule type="expression" dxfId="53" priority="2">
      <formula>0</formula>
    </cfRule>
  </conditionalFormatting>
  <conditionalFormatting sqref="H188:J188">
    <cfRule type="expression" dxfId="52" priority="1">
      <formula>0</formula>
    </cfRule>
  </conditionalFormatting>
  <dataValidations count="6">
    <dataValidation type="custom" showDropDown="1" showInputMessage="1" showErrorMessage="1" errorTitle="Error" error="You may only enter &quot;X&quot; in one cell" promptTitle="Instructions" prompt="Enter &quot;X&quot; in only one cell" sqref="A200" xr:uid="{00000000-0002-0000-0100-000000000000}">
      <formula1>AND(COUNTA($A199:$A202)&lt;2,OR(A200="X",A200=""))</formula1>
    </dataValidation>
    <dataValidation type="custom" showDropDown="1" showInputMessage="1" showErrorMessage="1" errorTitle="Error" error="You may only enter &quot;X&quot; in one cell" promptTitle="Instructions" prompt="Enter &quot;X&quot; in only one cell" sqref="A199" xr:uid="{00000000-0002-0000-0100-000001000000}">
      <formula1>AND(COUNTA($A199:$A202)&lt;2,OR(A199="X",A199=""))</formula1>
    </dataValidation>
    <dataValidation type="custom" showDropDown="1" showInputMessage="1" showErrorMessage="1" errorTitle="Error" error="You may only enter &quot;X&quot; in one cell" promptTitle="Instructions" prompt="Enter &quot;X&quot; in only one cell" sqref="A202" xr:uid="{00000000-0002-0000-0100-000002000000}">
      <formula1>AND(COUNTA($A$199:$A$202)&lt;2,OR(A202="X",A202=""))</formula1>
    </dataValidation>
    <dataValidation type="decimal" operator="lessThanOrEqual" allowBlank="1" showInputMessage="1" showErrorMessage="1" sqref="K199" xr:uid="{00000000-0002-0000-0100-000003000000}">
      <formula1>0.1</formula1>
    </dataValidation>
    <dataValidation type="list" allowBlank="1" showInputMessage="1" showErrorMessage="1" sqref="F33:F44 F7:F18 F20:F31" xr:uid="{00000000-0002-0000-0100-000004000000}">
      <formula1>"FTE,hours,flat fee,each"</formula1>
    </dataValidation>
    <dataValidation type="custom" showDropDown="1" showInputMessage="1" showErrorMessage="1" errorTitle="Error" error="You may only enter &quot;X&quot; in one cell" promptTitle="Instructions" prompt="Enter &quot;X&quot; in only one cell" sqref="A201" xr:uid="{00000000-0002-0000-0100-000005000000}">
      <formula1>AND(COUNTA($A199:$A202)&lt;2,OR(A201="X",A201=""))</formula1>
    </dataValidation>
  </dataValidations>
  <hyperlinks>
    <hyperlink ref="A171" location="Instructions!B46" display="Rental of equipment or land-use charges rental." xr:uid="{00000000-0004-0000-0100-000000000000}"/>
    <hyperlink ref="A5:B5" location="Instructions!B4" display="Salaries and wages" xr:uid="{00000000-0004-0000-0100-000001000000}"/>
    <hyperlink ref="A46:B46" location="Instructions!B5" display="Fringe benefits" xr:uid="{00000000-0004-0000-0100-000002000000}"/>
    <hyperlink ref="A57" location="Budget!B5" display="Materials and supplies" xr:uid="{00000000-0004-0000-0100-000003000000}"/>
    <hyperlink ref="A71:B71" location="Instructions!B9" display="Travel" xr:uid="{00000000-0004-0000-0100-000004000000}"/>
    <hyperlink ref="A85:B85" location="Instructions!B12" display="Communications and Printing" xr:uid="{00000000-0004-0000-0100-000005000000}"/>
    <hyperlink ref="A99:B99" location="Instructions!B14" display="Consultants and Other Services" xr:uid="{00000000-0004-0000-0100-000006000000}"/>
    <hyperlink ref="A113:B113" location="Instructions!B17" display="Subscriptions" xr:uid="{00000000-0004-0000-0100-000007000000}"/>
    <hyperlink ref="A127:B127" location="Instructions!B18" display="Conferences, Meetings, and Workshops" xr:uid="{00000000-0004-0000-0100-000008000000}"/>
    <hyperlink ref="A155:B155" location="Instructions!B24" display="Office Rental" xr:uid="{00000000-0004-0000-0100-000009000000}"/>
    <hyperlink ref="A163:B163" location="Instructions!B25" display="Purchase of Equipment or Cost of Fabrication" xr:uid="{00000000-0004-0000-0100-00000A000000}"/>
    <hyperlink ref="A171:B171" location="Instructions!B29" display="Rental of Equipment or Land-use Charges" xr:uid="{00000000-0004-0000-0100-00000B000000}"/>
    <hyperlink ref="A179:B179" location="Instructions!B31" display="Other" xr:uid="{00000000-0004-0000-0100-00000C000000}"/>
    <hyperlink ref="A188:B188" location="Instructions!B32" display="Subawards" xr:uid="{00000000-0004-0000-0100-00000D000000}"/>
    <hyperlink ref="A196:G196" location="Instructions!B34" display="Instructions!B34" xr:uid="{00000000-0004-0000-0100-00000E000000}"/>
    <hyperlink ref="A57:B57" location="Instructions!B6" display="Materials and supplies" xr:uid="{00000000-0004-0000-0100-00000F000000}"/>
    <hyperlink ref="A141:B141" location="Instructions!B23" display="Trainee support (participant support costs)" xr:uid="{00000000-0004-0000-0100-000010000000}"/>
  </hyperlinks>
  <printOptions horizontalCentered="1" gridLines="1"/>
  <pageMargins left="0.25" right="0.25" top="0.75" bottom="0.75" header="0.3" footer="0.3"/>
  <pageSetup scale="62" firstPageNumber="16" fitToHeight="0" orientation="portrait" useFirstPageNumber="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31"/>
  <sheetViews>
    <sheetView zoomScaleNormal="100" workbookViewId="0">
      <pane ySplit="2" topLeftCell="A3" activePane="bottomLeft" state="frozen"/>
      <selection pane="bottomLeft"/>
    </sheetView>
  </sheetViews>
  <sheetFormatPr defaultColWidth="9.33203125" defaultRowHeight="13.8" x14ac:dyDescent="0.25"/>
  <cols>
    <col min="1" max="1" width="22.44140625" style="9" customWidth="1"/>
    <col min="2" max="2" width="38.5546875" style="9" customWidth="1"/>
    <col min="3" max="5" width="10.44140625" style="62" customWidth="1"/>
    <col min="6" max="6" width="8" style="119" customWidth="1"/>
    <col min="7" max="7" width="12.33203125" style="46" customWidth="1"/>
    <col min="8" max="10" width="12.6640625" style="46" customWidth="1"/>
    <col min="11" max="11" width="15.109375" style="46" customWidth="1"/>
    <col min="12" max="12" width="28.109375" style="10" customWidth="1"/>
    <col min="13" max="13" width="9.33203125" style="11"/>
    <col min="14" max="14" width="12.88671875" style="11" customWidth="1"/>
    <col min="15" max="15" width="9.33203125" style="11" hidden="1" customWidth="1"/>
    <col min="16" max="26" width="11" style="11" hidden="1" customWidth="1"/>
    <col min="27" max="27" width="12.6640625" style="11" hidden="1" customWidth="1"/>
    <col min="28" max="28" width="9.33203125" style="11"/>
    <col min="29" max="29" width="11" style="11" bestFit="1" customWidth="1"/>
    <col min="30" max="16384" width="9.33203125" style="11"/>
  </cols>
  <sheetData>
    <row r="1" spans="1:27" s="6" customFormat="1" ht="18" customHeight="1" x14ac:dyDescent="0.25">
      <c r="A1" s="109" t="s">
        <v>20</v>
      </c>
      <c r="B1" s="47" t="s">
        <v>157</v>
      </c>
      <c r="C1" s="48"/>
      <c r="D1" s="48"/>
      <c r="E1" s="48"/>
      <c r="F1" s="115"/>
      <c r="G1" s="48"/>
      <c r="H1" s="49" t="s">
        <v>158</v>
      </c>
      <c r="I1" s="49" t="s">
        <v>159</v>
      </c>
      <c r="J1" s="49" t="s">
        <v>160</v>
      </c>
      <c r="K1" s="50" t="s">
        <v>161</v>
      </c>
      <c r="O1" s="141" t="s">
        <v>22</v>
      </c>
      <c r="P1" s="142"/>
      <c r="Q1" s="142"/>
      <c r="R1" s="142"/>
      <c r="S1" s="142"/>
      <c r="T1" s="142"/>
      <c r="U1" s="142"/>
      <c r="V1" s="142"/>
      <c r="W1" s="142"/>
      <c r="X1" s="142"/>
      <c r="Y1" s="142"/>
      <c r="Z1" s="302" t="s">
        <v>23</v>
      </c>
      <c r="AA1" s="302" t="s">
        <v>24</v>
      </c>
    </row>
    <row r="2" spans="1:27" s="6" customFormat="1" ht="14.25" customHeight="1" thickBot="1" x14ac:dyDescent="0.3">
      <c r="A2" s="110" t="s">
        <v>25</v>
      </c>
      <c r="B2" s="44" t="s">
        <v>26</v>
      </c>
      <c r="C2" s="163" t="s">
        <v>27</v>
      </c>
      <c r="D2" s="163" t="s">
        <v>28</v>
      </c>
      <c r="E2" s="163" t="s">
        <v>29</v>
      </c>
      <c r="F2" s="116" t="s">
        <v>30</v>
      </c>
      <c r="G2" s="7" t="s">
        <v>31</v>
      </c>
      <c r="H2" s="45" t="s">
        <v>32</v>
      </c>
      <c r="I2" s="45" t="s">
        <v>33</v>
      </c>
      <c r="J2" s="8" t="s">
        <v>34</v>
      </c>
      <c r="K2" s="95" t="e">
        <f>K199</f>
        <v>#VALUE!</v>
      </c>
      <c r="L2" s="5" t="s">
        <v>35</v>
      </c>
      <c r="O2" s="143" t="s">
        <v>36</v>
      </c>
      <c r="P2" s="144"/>
      <c r="Q2" s="144"/>
      <c r="R2" s="144"/>
      <c r="S2" s="144"/>
      <c r="T2" s="144"/>
      <c r="U2" s="144"/>
      <c r="V2" s="144"/>
      <c r="W2" s="144"/>
      <c r="X2" s="144"/>
      <c r="Y2" s="144"/>
      <c r="Z2" s="303"/>
      <c r="AA2" s="303"/>
    </row>
    <row r="3" spans="1:27" s="64" customFormat="1" ht="121.5" customHeight="1" x14ac:dyDescent="0.25">
      <c r="A3" s="296" t="s">
        <v>199</v>
      </c>
      <c r="B3" s="297"/>
      <c r="C3" s="297"/>
      <c r="D3" s="297"/>
      <c r="E3" s="297"/>
      <c r="F3" s="297"/>
      <c r="G3" s="297"/>
      <c r="H3" s="297"/>
      <c r="I3" s="297"/>
      <c r="J3" s="297"/>
      <c r="K3" s="298"/>
      <c r="L3" s="2"/>
      <c r="O3" s="145" t="s">
        <v>37</v>
      </c>
      <c r="P3" s="146"/>
      <c r="Q3" s="146"/>
      <c r="R3" s="146"/>
      <c r="S3" s="146"/>
      <c r="T3" s="146"/>
      <c r="U3" s="146"/>
      <c r="V3" s="146"/>
      <c r="W3" s="146"/>
      <c r="X3" s="146"/>
      <c r="Y3" s="146"/>
      <c r="Z3" s="147"/>
      <c r="AA3" s="147"/>
    </row>
    <row r="4" spans="1:27" s="13" customFormat="1" ht="21.6" customHeight="1" x14ac:dyDescent="0.25">
      <c r="A4" s="299" t="s">
        <v>0</v>
      </c>
      <c r="B4" s="300"/>
      <c r="C4" s="70"/>
      <c r="D4" s="70"/>
      <c r="E4" s="70"/>
      <c r="F4" s="70"/>
      <c r="G4" s="70"/>
      <c r="H4" s="71"/>
      <c r="I4" s="72"/>
      <c r="J4" s="72"/>
      <c r="K4" s="92"/>
      <c r="L4" s="12"/>
      <c r="O4" s="11"/>
      <c r="P4" s="54"/>
      <c r="Q4" s="54"/>
      <c r="R4" s="54"/>
      <c r="S4" s="54"/>
      <c r="T4" s="54"/>
      <c r="U4" s="54"/>
      <c r="V4" s="54"/>
      <c r="W4" s="54"/>
      <c r="X4" s="54"/>
      <c r="Y4" s="54"/>
      <c r="Z4" s="148"/>
      <c r="AA4" s="54"/>
    </row>
    <row r="5" spans="1:27" x14ac:dyDescent="0.25">
      <c r="A5" s="301" t="s">
        <v>39</v>
      </c>
      <c r="B5" s="301"/>
      <c r="C5" s="237"/>
      <c r="D5" s="237"/>
      <c r="E5" s="237"/>
      <c r="F5" s="238"/>
      <c r="G5" s="237"/>
      <c r="H5" s="80"/>
      <c r="I5" s="80"/>
      <c r="J5" s="80"/>
      <c r="K5" s="91"/>
      <c r="P5" s="51"/>
      <c r="Q5" s="51"/>
      <c r="R5" s="51"/>
      <c r="S5" s="51"/>
      <c r="T5" s="51"/>
      <c r="U5" s="51"/>
      <c r="V5" s="51"/>
      <c r="W5" s="51"/>
      <c r="X5" s="51"/>
      <c r="Y5" s="51"/>
      <c r="Z5" s="52"/>
      <c r="AA5" s="51"/>
    </row>
    <row r="6" spans="1:27" x14ac:dyDescent="0.25">
      <c r="A6" s="108"/>
      <c r="B6" s="139"/>
      <c r="C6" s="140"/>
      <c r="D6" s="14"/>
      <c r="E6" s="14"/>
      <c r="F6" s="14"/>
      <c r="G6" s="53"/>
      <c r="H6" s="81">
        <f>C6*G6</f>
        <v>0</v>
      </c>
      <c r="I6" s="81">
        <f>D6*G6</f>
        <v>0</v>
      </c>
      <c r="J6" s="81">
        <f>G6*E6</f>
        <v>0</v>
      </c>
      <c r="K6" s="86">
        <f t="shared" ref="K6:K17" si="0">SUM(H6,I6,J6)</f>
        <v>0</v>
      </c>
      <c r="O6" s="149"/>
      <c r="P6" s="150"/>
      <c r="Q6" s="150"/>
      <c r="R6" s="150"/>
      <c r="S6" s="150"/>
      <c r="T6" s="150"/>
      <c r="U6" s="150"/>
      <c r="V6" s="150"/>
      <c r="W6" s="150"/>
      <c r="X6" s="150"/>
      <c r="Y6" s="150"/>
      <c r="Z6" s="151">
        <f t="shared" ref="Z6:Z43" si="1">SUM(P6:Y6)</f>
        <v>0</v>
      </c>
      <c r="AA6" s="150">
        <f t="shared" ref="AA6:AA44" si="2">K6-Z6</f>
        <v>0</v>
      </c>
    </row>
    <row r="7" spans="1:27" x14ac:dyDescent="0.25">
      <c r="A7" s="108"/>
      <c r="B7" s="29"/>
      <c r="C7" s="14"/>
      <c r="D7" s="14"/>
      <c r="E7" s="14"/>
      <c r="F7" s="14"/>
      <c r="G7" s="53"/>
      <c r="H7" s="69">
        <f t="shared" ref="H7:H14" si="3">C7*G7</f>
        <v>0</v>
      </c>
      <c r="I7" s="69">
        <f t="shared" ref="I7:I17" si="4">D7*G7</f>
        <v>0</v>
      </c>
      <c r="J7" s="69">
        <f t="shared" ref="J7:J14" si="5">G7*E7</f>
        <v>0</v>
      </c>
      <c r="K7" s="86">
        <f t="shared" si="0"/>
        <v>0</v>
      </c>
      <c r="P7" s="54"/>
      <c r="Q7" s="54"/>
      <c r="R7" s="54"/>
      <c r="S7" s="54"/>
      <c r="T7" s="54"/>
      <c r="U7" s="54"/>
      <c r="V7" s="54"/>
      <c r="W7" s="54"/>
      <c r="X7" s="54"/>
      <c r="Y7" s="54"/>
      <c r="Z7" s="151">
        <f t="shared" si="1"/>
        <v>0</v>
      </c>
      <c r="AA7" s="150">
        <f t="shared" si="2"/>
        <v>0</v>
      </c>
    </row>
    <row r="8" spans="1:27" x14ac:dyDescent="0.25">
      <c r="A8" s="108"/>
      <c r="B8" s="29"/>
      <c r="C8" s="14"/>
      <c r="D8" s="14"/>
      <c r="E8" s="14"/>
      <c r="F8" s="14"/>
      <c r="G8" s="53"/>
      <c r="H8" s="69">
        <f t="shared" si="3"/>
        <v>0</v>
      </c>
      <c r="I8" s="69">
        <f t="shared" si="4"/>
        <v>0</v>
      </c>
      <c r="J8" s="69">
        <f t="shared" si="5"/>
        <v>0</v>
      </c>
      <c r="K8" s="86">
        <f t="shared" si="0"/>
        <v>0</v>
      </c>
      <c r="P8" s="54"/>
      <c r="Q8" s="54"/>
      <c r="R8" s="54"/>
      <c r="S8" s="54"/>
      <c r="T8" s="54"/>
      <c r="U8" s="54"/>
      <c r="V8" s="54"/>
      <c r="W8" s="54"/>
      <c r="X8" s="54"/>
      <c r="Y8" s="54"/>
      <c r="Z8" s="151">
        <f t="shared" si="1"/>
        <v>0</v>
      </c>
      <c r="AA8" s="150">
        <f t="shared" si="2"/>
        <v>0</v>
      </c>
    </row>
    <row r="9" spans="1:27" x14ac:dyDescent="0.25">
      <c r="A9" s="108"/>
      <c r="B9" s="29"/>
      <c r="C9" s="14"/>
      <c r="D9" s="14"/>
      <c r="E9" s="14"/>
      <c r="F9" s="14"/>
      <c r="G9" s="53"/>
      <c r="H9" s="69">
        <f t="shared" si="3"/>
        <v>0</v>
      </c>
      <c r="I9" s="69">
        <f t="shared" si="4"/>
        <v>0</v>
      </c>
      <c r="J9" s="69">
        <f t="shared" si="5"/>
        <v>0</v>
      </c>
      <c r="K9" s="86">
        <f t="shared" si="0"/>
        <v>0</v>
      </c>
      <c r="P9" s="54"/>
      <c r="Q9" s="54"/>
      <c r="R9" s="54"/>
      <c r="S9" s="54"/>
      <c r="T9" s="54"/>
      <c r="U9" s="54"/>
      <c r="V9" s="54"/>
      <c r="W9" s="54"/>
      <c r="X9" s="54"/>
      <c r="Y9" s="54"/>
      <c r="Z9" s="151">
        <f t="shared" si="1"/>
        <v>0</v>
      </c>
      <c r="AA9" s="150">
        <f t="shared" si="2"/>
        <v>0</v>
      </c>
    </row>
    <row r="10" spans="1:27" x14ac:dyDescent="0.25">
      <c r="A10" s="108"/>
      <c r="B10" s="29"/>
      <c r="C10" s="14"/>
      <c r="D10" s="14"/>
      <c r="E10" s="14"/>
      <c r="F10" s="14"/>
      <c r="G10" s="53"/>
      <c r="H10" s="69">
        <f t="shared" si="3"/>
        <v>0</v>
      </c>
      <c r="I10" s="69">
        <f t="shared" si="4"/>
        <v>0</v>
      </c>
      <c r="J10" s="69">
        <f t="shared" si="5"/>
        <v>0</v>
      </c>
      <c r="K10" s="86">
        <f t="shared" si="0"/>
        <v>0</v>
      </c>
      <c r="O10" s="149"/>
      <c r="P10" s="150"/>
      <c r="Q10" s="150"/>
      <c r="R10" s="150"/>
      <c r="S10" s="150"/>
      <c r="T10" s="150"/>
      <c r="U10" s="150"/>
      <c r="V10" s="150"/>
      <c r="W10" s="150"/>
      <c r="X10" s="150"/>
      <c r="Y10" s="150"/>
      <c r="Z10" s="151">
        <f t="shared" si="1"/>
        <v>0</v>
      </c>
      <c r="AA10" s="150">
        <f t="shared" si="2"/>
        <v>0</v>
      </c>
    </row>
    <row r="11" spans="1:27" x14ac:dyDescent="0.25">
      <c r="A11" s="108"/>
      <c r="B11" s="29"/>
      <c r="C11" s="14"/>
      <c r="D11" s="14"/>
      <c r="E11" s="14"/>
      <c r="F11" s="14"/>
      <c r="G11" s="53"/>
      <c r="H11" s="69">
        <f>C11*G11</f>
        <v>0</v>
      </c>
      <c r="I11" s="69">
        <f>D11*G11</f>
        <v>0</v>
      </c>
      <c r="J11" s="69">
        <f t="shared" si="5"/>
        <v>0</v>
      </c>
      <c r="K11" s="86">
        <f t="shared" si="0"/>
        <v>0</v>
      </c>
      <c r="P11" s="54"/>
      <c r="Q11" s="54"/>
      <c r="R11" s="54"/>
      <c r="S11" s="54"/>
      <c r="T11" s="54"/>
      <c r="U11" s="54"/>
      <c r="V11" s="54"/>
      <c r="W11" s="54"/>
      <c r="X11" s="54"/>
      <c r="Y11" s="54"/>
      <c r="Z11" s="151">
        <f t="shared" si="1"/>
        <v>0</v>
      </c>
      <c r="AA11" s="150">
        <f t="shared" si="2"/>
        <v>0</v>
      </c>
    </row>
    <row r="12" spans="1:27" x14ac:dyDescent="0.25">
      <c r="A12" s="108"/>
      <c r="B12" s="29"/>
      <c r="C12" s="14"/>
      <c r="D12" s="14"/>
      <c r="E12" s="14"/>
      <c r="F12" s="14"/>
      <c r="G12" s="53"/>
      <c r="H12" s="69">
        <f>C12*G12</f>
        <v>0</v>
      </c>
      <c r="I12" s="69">
        <f>D12*G12</f>
        <v>0</v>
      </c>
      <c r="J12" s="69">
        <f t="shared" si="5"/>
        <v>0</v>
      </c>
      <c r="K12" s="86">
        <f t="shared" si="0"/>
        <v>0</v>
      </c>
      <c r="P12" s="54"/>
      <c r="Q12" s="54"/>
      <c r="R12" s="54"/>
      <c r="S12" s="54"/>
      <c r="T12" s="54"/>
      <c r="U12" s="54"/>
      <c r="V12" s="54"/>
      <c r="W12" s="54"/>
      <c r="X12" s="54"/>
      <c r="Y12" s="54"/>
      <c r="Z12" s="151">
        <f t="shared" si="1"/>
        <v>0</v>
      </c>
      <c r="AA12" s="150">
        <f t="shared" si="2"/>
        <v>0</v>
      </c>
    </row>
    <row r="13" spans="1:27" x14ac:dyDescent="0.25">
      <c r="A13" s="108"/>
      <c r="B13" s="29"/>
      <c r="C13" s="14"/>
      <c r="D13" s="14"/>
      <c r="E13" s="14"/>
      <c r="F13" s="14"/>
      <c r="G13" s="53"/>
      <c r="H13" s="69">
        <f>C13*G13</f>
        <v>0</v>
      </c>
      <c r="I13" s="69">
        <f>D13*G13</f>
        <v>0</v>
      </c>
      <c r="J13" s="69">
        <f t="shared" si="5"/>
        <v>0</v>
      </c>
      <c r="K13" s="86">
        <f t="shared" si="0"/>
        <v>0</v>
      </c>
      <c r="P13" s="54"/>
      <c r="Q13" s="54"/>
      <c r="R13" s="54"/>
      <c r="S13" s="54"/>
      <c r="T13" s="54"/>
      <c r="U13" s="54"/>
      <c r="V13" s="54"/>
      <c r="W13" s="54"/>
      <c r="X13" s="54"/>
      <c r="Y13" s="54"/>
      <c r="Z13" s="151">
        <f t="shared" si="1"/>
        <v>0</v>
      </c>
      <c r="AA13" s="150">
        <f t="shared" si="2"/>
        <v>0</v>
      </c>
    </row>
    <row r="14" spans="1:27" x14ac:dyDescent="0.25">
      <c r="A14" s="108"/>
      <c r="B14" s="29"/>
      <c r="C14" s="14"/>
      <c r="D14" s="14"/>
      <c r="E14" s="14"/>
      <c r="F14" s="14"/>
      <c r="G14" s="53"/>
      <c r="H14" s="69">
        <f t="shared" si="3"/>
        <v>0</v>
      </c>
      <c r="I14" s="69">
        <f t="shared" si="4"/>
        <v>0</v>
      </c>
      <c r="J14" s="69">
        <f t="shared" si="5"/>
        <v>0</v>
      </c>
      <c r="K14" s="86">
        <f t="shared" si="0"/>
        <v>0</v>
      </c>
      <c r="O14" s="149"/>
      <c r="P14" s="150"/>
      <c r="Q14" s="150"/>
      <c r="R14" s="150"/>
      <c r="S14" s="150"/>
      <c r="T14" s="150"/>
      <c r="U14" s="150"/>
      <c r="V14" s="150"/>
      <c r="W14" s="150"/>
      <c r="X14" s="150"/>
      <c r="Y14" s="150"/>
      <c r="Z14" s="151">
        <f t="shared" si="1"/>
        <v>0</v>
      </c>
      <c r="AA14" s="150">
        <f t="shared" si="2"/>
        <v>0</v>
      </c>
    </row>
    <row r="15" spans="1:27" x14ac:dyDescent="0.25">
      <c r="A15" s="108"/>
      <c r="B15" s="29"/>
      <c r="C15" s="14"/>
      <c r="D15" s="14"/>
      <c r="E15" s="14"/>
      <c r="F15" s="14"/>
      <c r="G15" s="53"/>
      <c r="H15" s="69">
        <f>C15*G15</f>
        <v>0</v>
      </c>
      <c r="I15" s="69">
        <f t="shared" si="4"/>
        <v>0</v>
      </c>
      <c r="J15" s="69">
        <f>G15*E15</f>
        <v>0</v>
      </c>
      <c r="K15" s="86">
        <f t="shared" si="0"/>
        <v>0</v>
      </c>
      <c r="P15" s="54"/>
      <c r="Q15" s="54"/>
      <c r="R15" s="54"/>
      <c r="S15" s="54"/>
      <c r="T15" s="54"/>
      <c r="U15" s="54"/>
      <c r="V15" s="54"/>
      <c r="W15" s="54"/>
      <c r="X15" s="54"/>
      <c r="Y15" s="54"/>
      <c r="Z15" s="151">
        <f t="shared" si="1"/>
        <v>0</v>
      </c>
      <c r="AA15" s="150">
        <f t="shared" si="2"/>
        <v>0</v>
      </c>
    </row>
    <row r="16" spans="1:27" x14ac:dyDescent="0.25">
      <c r="A16" s="108"/>
      <c r="B16" s="29"/>
      <c r="C16" s="14"/>
      <c r="D16" s="14"/>
      <c r="E16" s="14"/>
      <c r="F16" s="14"/>
      <c r="G16" s="53"/>
      <c r="H16" s="69">
        <f>C16*G16</f>
        <v>0</v>
      </c>
      <c r="I16" s="69">
        <f t="shared" si="4"/>
        <v>0</v>
      </c>
      <c r="J16" s="69">
        <f>G16*E16</f>
        <v>0</v>
      </c>
      <c r="K16" s="86">
        <f t="shared" si="0"/>
        <v>0</v>
      </c>
      <c r="P16" s="54"/>
      <c r="Q16" s="54"/>
      <c r="R16" s="54"/>
      <c r="S16" s="54"/>
      <c r="T16" s="54"/>
      <c r="U16" s="54"/>
      <c r="V16" s="54"/>
      <c r="W16" s="54"/>
      <c r="X16" s="54"/>
      <c r="Y16" s="54"/>
      <c r="Z16" s="151">
        <f t="shared" si="1"/>
        <v>0</v>
      </c>
      <c r="AA16" s="150">
        <f t="shared" si="2"/>
        <v>0</v>
      </c>
    </row>
    <row r="17" spans="1:27" x14ac:dyDescent="0.25">
      <c r="A17" s="111"/>
      <c r="B17" s="75"/>
      <c r="C17" s="76"/>
      <c r="D17" s="76"/>
      <c r="E17" s="76"/>
      <c r="F17" s="76"/>
      <c r="G17" s="78"/>
      <c r="H17" s="69">
        <f>C17*G17</f>
        <v>0</v>
      </c>
      <c r="I17" s="69">
        <f t="shared" si="4"/>
        <v>0</v>
      </c>
      <c r="J17" s="69">
        <f>G17*E17</f>
        <v>0</v>
      </c>
      <c r="K17" s="87">
        <f t="shared" si="0"/>
        <v>0</v>
      </c>
      <c r="P17" s="54"/>
      <c r="Q17" s="54"/>
      <c r="R17" s="54"/>
      <c r="S17" s="54"/>
      <c r="T17" s="54"/>
      <c r="U17" s="54"/>
      <c r="V17" s="54"/>
      <c r="W17" s="54"/>
      <c r="X17" s="54"/>
      <c r="Y17" s="54"/>
      <c r="Z17" s="151">
        <f t="shared" si="1"/>
        <v>0</v>
      </c>
      <c r="AA17" s="150">
        <f t="shared" si="2"/>
        <v>0</v>
      </c>
    </row>
    <row r="18" spans="1:27" ht="15.75" customHeight="1" x14ac:dyDescent="0.25">
      <c r="A18" s="293" t="s">
        <v>44</v>
      </c>
      <c r="B18" s="293"/>
      <c r="C18" s="293"/>
      <c r="D18" s="293"/>
      <c r="E18" s="239"/>
      <c r="F18" s="240"/>
      <c r="G18" s="239"/>
      <c r="H18" s="79"/>
      <c r="I18" s="79"/>
      <c r="J18" s="80"/>
      <c r="K18" s="242"/>
      <c r="P18" s="51"/>
      <c r="Q18" s="51"/>
      <c r="R18" s="51"/>
      <c r="S18" s="51"/>
      <c r="T18" s="51"/>
      <c r="U18" s="51"/>
      <c r="V18" s="51"/>
      <c r="W18" s="51"/>
      <c r="X18" s="51"/>
      <c r="Y18" s="51"/>
      <c r="Z18" s="151">
        <f t="shared" si="1"/>
        <v>0</v>
      </c>
      <c r="AA18" s="150">
        <f t="shared" si="2"/>
        <v>0</v>
      </c>
    </row>
    <row r="19" spans="1:27" x14ac:dyDescent="0.25">
      <c r="A19" s="108"/>
      <c r="B19" s="29"/>
      <c r="C19" s="14"/>
      <c r="D19" s="14"/>
      <c r="E19" s="14"/>
      <c r="F19" s="14"/>
      <c r="G19" s="53"/>
      <c r="H19" s="69">
        <f>C19*G19</f>
        <v>0</v>
      </c>
      <c r="I19" s="69">
        <f>D19*G19</f>
        <v>0</v>
      </c>
      <c r="J19" s="69">
        <f>G19*E19</f>
        <v>0</v>
      </c>
      <c r="K19" s="86">
        <f t="shared" ref="K19:K30" si="6">SUM(H19,I19,J19)</f>
        <v>0</v>
      </c>
      <c r="O19" s="152"/>
      <c r="P19" s="54"/>
      <c r="Q19" s="54"/>
      <c r="R19" s="54"/>
      <c r="S19" s="54"/>
      <c r="T19" s="54"/>
      <c r="U19" s="54"/>
      <c r="V19" s="54"/>
      <c r="W19" s="54"/>
      <c r="X19" s="54"/>
      <c r="Y19" s="54"/>
      <c r="Z19" s="151">
        <f t="shared" si="1"/>
        <v>0</v>
      </c>
      <c r="AA19" s="150">
        <f t="shared" si="2"/>
        <v>0</v>
      </c>
    </row>
    <row r="20" spans="1:27" x14ac:dyDescent="0.25">
      <c r="A20" s="108"/>
      <c r="B20" s="29"/>
      <c r="C20" s="14"/>
      <c r="D20" s="14"/>
      <c r="E20" s="14"/>
      <c r="F20" s="14"/>
      <c r="G20" s="53"/>
      <c r="H20" s="69">
        <f t="shared" ref="H20:H30" si="7">C20*G20</f>
        <v>0</v>
      </c>
      <c r="I20" s="69">
        <f t="shared" ref="I20:I30" si="8">D20*G20</f>
        <v>0</v>
      </c>
      <c r="J20" s="69">
        <f t="shared" ref="J20:J30" si="9">G20*E20</f>
        <v>0</v>
      </c>
      <c r="K20" s="86">
        <f t="shared" si="6"/>
        <v>0</v>
      </c>
      <c r="P20" s="54"/>
      <c r="Q20" s="54"/>
      <c r="R20" s="54"/>
      <c r="S20" s="54"/>
      <c r="T20" s="54"/>
      <c r="U20" s="54"/>
      <c r="V20" s="54"/>
      <c r="W20" s="54"/>
      <c r="X20" s="54"/>
      <c r="Y20" s="54"/>
      <c r="Z20" s="151">
        <f t="shared" si="1"/>
        <v>0</v>
      </c>
      <c r="AA20" s="150">
        <f t="shared" si="2"/>
        <v>0</v>
      </c>
    </row>
    <row r="21" spans="1:27" x14ac:dyDescent="0.25">
      <c r="A21" s="108"/>
      <c r="B21" s="29"/>
      <c r="C21" s="14"/>
      <c r="D21" s="14"/>
      <c r="E21" s="14"/>
      <c r="F21" s="14"/>
      <c r="G21" s="53"/>
      <c r="H21" s="69">
        <f t="shared" si="7"/>
        <v>0</v>
      </c>
      <c r="I21" s="69">
        <f t="shared" si="8"/>
        <v>0</v>
      </c>
      <c r="J21" s="69">
        <f t="shared" si="9"/>
        <v>0</v>
      </c>
      <c r="K21" s="86">
        <f t="shared" si="6"/>
        <v>0</v>
      </c>
      <c r="P21" s="54"/>
      <c r="Q21" s="54"/>
      <c r="R21" s="54"/>
      <c r="S21" s="54"/>
      <c r="T21" s="54"/>
      <c r="U21" s="54"/>
      <c r="V21" s="54"/>
      <c r="W21" s="54"/>
      <c r="X21" s="54"/>
      <c r="Y21" s="54"/>
      <c r="Z21" s="151">
        <f t="shared" si="1"/>
        <v>0</v>
      </c>
      <c r="AA21" s="150">
        <f t="shared" si="2"/>
        <v>0</v>
      </c>
    </row>
    <row r="22" spans="1:27" x14ac:dyDescent="0.25">
      <c r="A22" s="108"/>
      <c r="B22" s="29"/>
      <c r="C22" s="14"/>
      <c r="D22" s="14"/>
      <c r="E22" s="14"/>
      <c r="F22" s="14"/>
      <c r="G22" s="53"/>
      <c r="H22" s="69">
        <f t="shared" si="7"/>
        <v>0</v>
      </c>
      <c r="I22" s="69">
        <f t="shared" si="8"/>
        <v>0</v>
      </c>
      <c r="J22" s="69">
        <f t="shared" si="9"/>
        <v>0</v>
      </c>
      <c r="K22" s="86">
        <f t="shared" si="6"/>
        <v>0</v>
      </c>
      <c r="P22" s="54"/>
      <c r="Q22" s="54"/>
      <c r="R22" s="54"/>
      <c r="S22" s="54"/>
      <c r="T22" s="54"/>
      <c r="U22" s="54"/>
      <c r="V22" s="54"/>
      <c r="W22" s="54"/>
      <c r="X22" s="54"/>
      <c r="Y22" s="54"/>
      <c r="Z22" s="151">
        <f t="shared" si="1"/>
        <v>0</v>
      </c>
      <c r="AA22" s="150">
        <f t="shared" si="2"/>
        <v>0</v>
      </c>
    </row>
    <row r="23" spans="1:27" x14ac:dyDescent="0.25">
      <c r="A23" s="108"/>
      <c r="B23" s="29"/>
      <c r="C23" s="14"/>
      <c r="D23" s="14"/>
      <c r="E23" s="14"/>
      <c r="F23" s="14"/>
      <c r="G23" s="54"/>
      <c r="H23" s="69">
        <f t="shared" si="7"/>
        <v>0</v>
      </c>
      <c r="I23" s="69">
        <f t="shared" si="8"/>
        <v>0</v>
      </c>
      <c r="J23" s="69">
        <f t="shared" si="9"/>
        <v>0</v>
      </c>
      <c r="K23" s="86">
        <f t="shared" si="6"/>
        <v>0</v>
      </c>
      <c r="P23" s="54"/>
      <c r="Q23" s="54"/>
      <c r="R23" s="54"/>
      <c r="S23" s="54"/>
      <c r="T23" s="54"/>
      <c r="U23" s="54"/>
      <c r="V23" s="54"/>
      <c r="W23" s="54"/>
      <c r="X23" s="54"/>
      <c r="Y23" s="54"/>
      <c r="Z23" s="151">
        <f t="shared" si="1"/>
        <v>0</v>
      </c>
      <c r="AA23" s="150">
        <f t="shared" si="2"/>
        <v>0</v>
      </c>
    </row>
    <row r="24" spans="1:27" x14ac:dyDescent="0.25">
      <c r="A24" s="108"/>
      <c r="B24" s="29"/>
      <c r="C24" s="14"/>
      <c r="D24" s="14"/>
      <c r="E24" s="14"/>
      <c r="F24" s="14"/>
      <c r="G24" s="54"/>
      <c r="H24" s="69">
        <f t="shared" si="7"/>
        <v>0</v>
      </c>
      <c r="I24" s="69">
        <f t="shared" si="8"/>
        <v>0</v>
      </c>
      <c r="J24" s="69">
        <f t="shared" si="9"/>
        <v>0</v>
      </c>
      <c r="K24" s="86">
        <f t="shared" si="6"/>
        <v>0</v>
      </c>
      <c r="P24" s="51"/>
      <c r="Q24" s="51"/>
      <c r="R24" s="51"/>
      <c r="S24" s="51"/>
      <c r="T24" s="51"/>
      <c r="U24" s="51"/>
      <c r="V24" s="51"/>
      <c r="W24" s="51"/>
      <c r="X24" s="51"/>
      <c r="Y24" s="51"/>
      <c r="Z24" s="151">
        <f t="shared" si="1"/>
        <v>0</v>
      </c>
      <c r="AA24" s="150">
        <f t="shared" si="2"/>
        <v>0</v>
      </c>
    </row>
    <row r="25" spans="1:27" x14ac:dyDescent="0.25">
      <c r="A25" s="108"/>
      <c r="B25" s="29"/>
      <c r="C25" s="14"/>
      <c r="D25" s="14"/>
      <c r="E25" s="14"/>
      <c r="F25" s="14"/>
      <c r="G25" s="54"/>
      <c r="H25" s="69">
        <f t="shared" si="7"/>
        <v>0</v>
      </c>
      <c r="I25" s="69">
        <f t="shared" si="8"/>
        <v>0</v>
      </c>
      <c r="J25" s="69">
        <f t="shared" si="9"/>
        <v>0</v>
      </c>
      <c r="K25" s="86">
        <f t="shared" si="6"/>
        <v>0</v>
      </c>
      <c r="O25" s="152"/>
      <c r="P25" s="51"/>
      <c r="Q25" s="51"/>
      <c r="R25" s="51"/>
      <c r="S25" s="51"/>
      <c r="T25" s="51"/>
      <c r="U25" s="51"/>
      <c r="V25" s="51"/>
      <c r="W25" s="51"/>
      <c r="X25" s="51"/>
      <c r="Y25" s="51"/>
      <c r="Z25" s="151">
        <f t="shared" si="1"/>
        <v>0</v>
      </c>
      <c r="AA25" s="150">
        <f t="shared" si="2"/>
        <v>0</v>
      </c>
    </row>
    <row r="26" spans="1:27" x14ac:dyDescent="0.25">
      <c r="A26" s="108"/>
      <c r="B26" s="29"/>
      <c r="C26" s="14"/>
      <c r="D26" s="14"/>
      <c r="E26" s="14"/>
      <c r="F26" s="14"/>
      <c r="G26" s="54"/>
      <c r="H26" s="69">
        <f t="shared" si="7"/>
        <v>0</v>
      </c>
      <c r="I26" s="69">
        <f t="shared" si="8"/>
        <v>0</v>
      </c>
      <c r="J26" s="69">
        <f t="shared" si="9"/>
        <v>0</v>
      </c>
      <c r="K26" s="86">
        <f t="shared" si="6"/>
        <v>0</v>
      </c>
      <c r="O26" s="152"/>
      <c r="P26" s="54"/>
      <c r="Q26" s="54"/>
      <c r="R26" s="54"/>
      <c r="S26" s="54"/>
      <c r="T26" s="54"/>
      <c r="U26" s="54"/>
      <c r="V26" s="54"/>
      <c r="W26" s="54"/>
      <c r="X26" s="54"/>
      <c r="Y26" s="54"/>
      <c r="Z26" s="151">
        <f t="shared" si="1"/>
        <v>0</v>
      </c>
      <c r="AA26" s="150">
        <f t="shared" si="2"/>
        <v>0</v>
      </c>
    </row>
    <row r="27" spans="1:27" x14ac:dyDescent="0.25">
      <c r="A27" s="108"/>
      <c r="B27" s="29"/>
      <c r="C27" s="14"/>
      <c r="D27" s="14"/>
      <c r="E27" s="14"/>
      <c r="F27" s="14"/>
      <c r="G27" s="54"/>
      <c r="H27" s="69">
        <f t="shared" si="7"/>
        <v>0</v>
      </c>
      <c r="I27" s="69">
        <f t="shared" si="8"/>
        <v>0</v>
      </c>
      <c r="J27" s="69">
        <f t="shared" si="9"/>
        <v>0</v>
      </c>
      <c r="K27" s="86">
        <f t="shared" si="6"/>
        <v>0</v>
      </c>
      <c r="O27" s="153"/>
      <c r="P27" s="54"/>
      <c r="Q27" s="54"/>
      <c r="R27" s="54"/>
      <c r="S27" s="54"/>
      <c r="T27" s="54"/>
      <c r="U27" s="54"/>
      <c r="V27" s="54"/>
      <c r="W27" s="54"/>
      <c r="X27" s="54"/>
      <c r="Y27" s="54"/>
      <c r="Z27" s="151">
        <f t="shared" si="1"/>
        <v>0</v>
      </c>
      <c r="AA27" s="150">
        <f t="shared" si="2"/>
        <v>0</v>
      </c>
    </row>
    <row r="28" spans="1:27" x14ac:dyDescent="0.25">
      <c r="A28" s="108"/>
      <c r="B28" s="29"/>
      <c r="C28" s="14"/>
      <c r="D28" s="14"/>
      <c r="E28" s="14"/>
      <c r="F28" s="14"/>
      <c r="G28" s="54"/>
      <c r="H28" s="69">
        <f t="shared" si="7"/>
        <v>0</v>
      </c>
      <c r="I28" s="69">
        <f t="shared" si="8"/>
        <v>0</v>
      </c>
      <c r="J28" s="69">
        <f t="shared" si="9"/>
        <v>0</v>
      </c>
      <c r="K28" s="86">
        <f t="shared" si="6"/>
        <v>0</v>
      </c>
      <c r="O28" s="154"/>
      <c r="P28" s="54"/>
      <c r="Q28" s="54"/>
      <c r="R28" s="54"/>
      <c r="S28" s="54"/>
      <c r="T28" s="54"/>
      <c r="U28" s="54"/>
      <c r="V28" s="54"/>
      <c r="W28" s="54"/>
      <c r="X28" s="54"/>
      <c r="Y28" s="54"/>
      <c r="Z28" s="151">
        <f t="shared" si="1"/>
        <v>0</v>
      </c>
      <c r="AA28" s="150">
        <f t="shared" si="2"/>
        <v>0</v>
      </c>
    </row>
    <row r="29" spans="1:27" x14ac:dyDescent="0.25">
      <c r="A29" s="108"/>
      <c r="B29" s="29"/>
      <c r="C29" s="14"/>
      <c r="D29" s="14"/>
      <c r="E29" s="14"/>
      <c r="F29" s="14"/>
      <c r="G29" s="54"/>
      <c r="H29" s="69">
        <f t="shared" si="7"/>
        <v>0</v>
      </c>
      <c r="I29" s="69">
        <f t="shared" si="8"/>
        <v>0</v>
      </c>
      <c r="J29" s="69">
        <f t="shared" si="9"/>
        <v>0</v>
      </c>
      <c r="K29" s="86">
        <f t="shared" si="6"/>
        <v>0</v>
      </c>
      <c r="P29" s="54"/>
      <c r="Q29" s="54"/>
      <c r="R29" s="54"/>
      <c r="S29" s="54"/>
      <c r="T29" s="54"/>
      <c r="U29" s="54"/>
      <c r="V29" s="54"/>
      <c r="W29" s="54"/>
      <c r="X29" s="54"/>
      <c r="Y29" s="54"/>
      <c r="Z29" s="151">
        <f t="shared" si="1"/>
        <v>0</v>
      </c>
      <c r="AA29" s="150">
        <f t="shared" si="2"/>
        <v>0</v>
      </c>
    </row>
    <row r="30" spans="1:27" x14ac:dyDescent="0.25">
      <c r="A30" s="111"/>
      <c r="B30" s="75"/>
      <c r="C30" s="76"/>
      <c r="D30" s="76"/>
      <c r="E30" s="76"/>
      <c r="F30" s="76"/>
      <c r="G30" s="77"/>
      <c r="H30" s="69">
        <f t="shared" si="7"/>
        <v>0</v>
      </c>
      <c r="I30" s="69">
        <f t="shared" si="8"/>
        <v>0</v>
      </c>
      <c r="J30" s="69">
        <f t="shared" si="9"/>
        <v>0</v>
      </c>
      <c r="K30" s="87">
        <f t="shared" si="6"/>
        <v>0</v>
      </c>
      <c r="P30" s="54"/>
      <c r="Q30" s="54"/>
      <c r="R30" s="54"/>
      <c r="S30" s="54"/>
      <c r="T30" s="54"/>
      <c r="U30" s="54"/>
      <c r="V30" s="54"/>
      <c r="W30" s="54"/>
      <c r="X30" s="54"/>
      <c r="Y30" s="54"/>
      <c r="Z30" s="151">
        <f t="shared" si="1"/>
        <v>0</v>
      </c>
      <c r="AA30" s="150">
        <f t="shared" si="2"/>
        <v>0</v>
      </c>
    </row>
    <row r="31" spans="1:27" ht="15.75" customHeight="1" x14ac:dyDescent="0.25">
      <c r="A31" s="293" t="s">
        <v>50</v>
      </c>
      <c r="B31" s="293"/>
      <c r="C31" s="239"/>
      <c r="D31" s="239"/>
      <c r="E31" s="239"/>
      <c r="F31" s="240"/>
      <c r="G31" s="239"/>
      <c r="H31" s="80"/>
      <c r="I31" s="80"/>
      <c r="J31" s="80"/>
      <c r="K31" s="91"/>
      <c r="P31" s="54"/>
      <c r="Q31" s="54"/>
      <c r="R31" s="54"/>
      <c r="S31" s="54"/>
      <c r="T31" s="54"/>
      <c r="U31" s="54"/>
      <c r="V31" s="54"/>
      <c r="W31" s="54"/>
      <c r="X31" s="54"/>
      <c r="Y31" s="54"/>
      <c r="Z31" s="151">
        <f t="shared" si="1"/>
        <v>0</v>
      </c>
      <c r="AA31" s="150">
        <f t="shared" si="2"/>
        <v>0</v>
      </c>
    </row>
    <row r="32" spans="1:27" x14ac:dyDescent="0.25">
      <c r="A32" s="108"/>
      <c r="B32" s="139"/>
      <c r="C32" s="140"/>
      <c r="D32" s="14"/>
      <c r="E32" s="14"/>
      <c r="F32" s="14"/>
      <c r="G32" s="53"/>
      <c r="H32" s="69">
        <f>C32*G32</f>
        <v>0</v>
      </c>
      <c r="I32" s="69">
        <f>D32*G32</f>
        <v>0</v>
      </c>
      <c r="J32" s="69">
        <f>G32*E32</f>
        <v>0</v>
      </c>
      <c r="K32" s="86">
        <f t="shared" ref="K32:K43" si="10">SUM(H32,I32,J32)</f>
        <v>0</v>
      </c>
      <c r="O32" s="149"/>
      <c r="P32" s="150"/>
      <c r="Q32" s="150"/>
      <c r="R32" s="150"/>
      <c r="S32" s="150"/>
      <c r="T32" s="150"/>
      <c r="U32" s="150"/>
      <c r="V32" s="150"/>
      <c r="W32" s="150"/>
      <c r="X32" s="150"/>
      <c r="Y32" s="150"/>
      <c r="Z32" s="151">
        <f t="shared" si="1"/>
        <v>0</v>
      </c>
      <c r="AA32" s="150">
        <f t="shared" si="2"/>
        <v>0</v>
      </c>
    </row>
    <row r="33" spans="1:27" x14ac:dyDescent="0.25">
      <c r="A33" s="108"/>
      <c r="B33" s="139"/>
      <c r="C33" s="140"/>
      <c r="D33" s="14"/>
      <c r="E33" s="14"/>
      <c r="F33" s="14"/>
      <c r="G33" s="53"/>
      <c r="H33" s="69">
        <f t="shared" ref="H33:H43" si="11">C33*G33</f>
        <v>0</v>
      </c>
      <c r="I33" s="69">
        <f t="shared" ref="I33:I43" si="12">D33*G33</f>
        <v>0</v>
      </c>
      <c r="J33" s="69">
        <f t="shared" ref="J33:J43" si="13">G33*E33</f>
        <v>0</v>
      </c>
      <c r="K33" s="86">
        <f t="shared" si="10"/>
        <v>0</v>
      </c>
      <c r="P33" s="54"/>
      <c r="Q33" s="54"/>
      <c r="R33" s="54"/>
      <c r="S33" s="54"/>
      <c r="T33" s="54"/>
      <c r="U33" s="54"/>
      <c r="V33" s="54"/>
      <c r="W33" s="54"/>
      <c r="X33" s="54"/>
      <c r="Y33" s="54"/>
      <c r="Z33" s="151">
        <f t="shared" si="1"/>
        <v>0</v>
      </c>
      <c r="AA33" s="150">
        <f t="shared" si="2"/>
        <v>0</v>
      </c>
    </row>
    <row r="34" spans="1:27" x14ac:dyDescent="0.25">
      <c r="A34" s="108"/>
      <c r="B34" s="29"/>
      <c r="C34" s="14"/>
      <c r="D34" s="14"/>
      <c r="E34" s="14"/>
      <c r="F34" s="14"/>
      <c r="G34" s="53"/>
      <c r="H34" s="69">
        <f t="shared" si="11"/>
        <v>0</v>
      </c>
      <c r="I34" s="69">
        <f t="shared" si="12"/>
        <v>0</v>
      </c>
      <c r="J34" s="69">
        <f t="shared" si="13"/>
        <v>0</v>
      </c>
      <c r="K34" s="86">
        <f t="shared" si="10"/>
        <v>0</v>
      </c>
      <c r="P34" s="54"/>
      <c r="Q34" s="54"/>
      <c r="R34" s="54"/>
      <c r="S34" s="54"/>
      <c r="T34" s="54"/>
      <c r="U34" s="54"/>
      <c r="V34" s="54"/>
      <c r="W34" s="54"/>
      <c r="X34" s="54"/>
      <c r="Y34" s="54"/>
      <c r="Z34" s="151">
        <f t="shared" si="1"/>
        <v>0</v>
      </c>
      <c r="AA34" s="150">
        <f t="shared" si="2"/>
        <v>0</v>
      </c>
    </row>
    <row r="35" spans="1:27" x14ac:dyDescent="0.25">
      <c r="A35" s="108"/>
      <c r="B35" s="29"/>
      <c r="C35" s="14"/>
      <c r="D35" s="14"/>
      <c r="E35" s="14"/>
      <c r="F35" s="14"/>
      <c r="G35" s="53"/>
      <c r="H35" s="69">
        <f t="shared" si="11"/>
        <v>0</v>
      </c>
      <c r="I35" s="69">
        <f t="shared" si="12"/>
        <v>0</v>
      </c>
      <c r="J35" s="69">
        <f t="shared" si="13"/>
        <v>0</v>
      </c>
      <c r="K35" s="86">
        <f t="shared" si="10"/>
        <v>0</v>
      </c>
      <c r="P35" s="54"/>
      <c r="Q35" s="54"/>
      <c r="R35" s="54"/>
      <c r="S35" s="54"/>
      <c r="T35" s="54"/>
      <c r="U35" s="54"/>
      <c r="V35" s="54"/>
      <c r="W35" s="54"/>
      <c r="X35" s="54"/>
      <c r="Y35" s="54"/>
      <c r="Z35" s="151">
        <f t="shared" si="1"/>
        <v>0</v>
      </c>
      <c r="AA35" s="150">
        <f t="shared" si="2"/>
        <v>0</v>
      </c>
    </row>
    <row r="36" spans="1:27" x14ac:dyDescent="0.25">
      <c r="A36" s="108"/>
      <c r="B36" s="29"/>
      <c r="C36" s="14"/>
      <c r="D36" s="14"/>
      <c r="E36" s="14"/>
      <c r="F36" s="14"/>
      <c r="G36" s="54"/>
      <c r="H36" s="69">
        <f t="shared" si="11"/>
        <v>0</v>
      </c>
      <c r="I36" s="69">
        <f t="shared" si="12"/>
        <v>0</v>
      </c>
      <c r="J36" s="69">
        <f t="shared" si="13"/>
        <v>0</v>
      </c>
      <c r="K36" s="86">
        <f t="shared" si="10"/>
        <v>0</v>
      </c>
      <c r="O36" s="149"/>
      <c r="P36" s="150"/>
      <c r="Q36" s="150"/>
      <c r="R36" s="150"/>
      <c r="S36" s="150"/>
      <c r="T36" s="150"/>
      <c r="U36" s="150"/>
      <c r="V36" s="150"/>
      <c r="W36" s="150"/>
      <c r="X36" s="150"/>
      <c r="Y36" s="150"/>
      <c r="Z36" s="151">
        <f t="shared" si="1"/>
        <v>0</v>
      </c>
      <c r="AA36" s="150">
        <f t="shared" si="2"/>
        <v>0</v>
      </c>
    </row>
    <row r="37" spans="1:27" x14ac:dyDescent="0.25">
      <c r="A37" s="108"/>
      <c r="B37" s="29"/>
      <c r="C37" s="14"/>
      <c r="D37" s="14"/>
      <c r="E37" s="14"/>
      <c r="F37" s="14"/>
      <c r="G37" s="54"/>
      <c r="H37" s="69">
        <f t="shared" si="11"/>
        <v>0</v>
      </c>
      <c r="I37" s="69">
        <f t="shared" si="12"/>
        <v>0</v>
      </c>
      <c r="J37" s="69">
        <f t="shared" si="13"/>
        <v>0</v>
      </c>
      <c r="K37" s="86">
        <f t="shared" si="10"/>
        <v>0</v>
      </c>
      <c r="O37" s="152"/>
      <c r="P37" s="54"/>
      <c r="Q37" s="54"/>
      <c r="R37" s="54"/>
      <c r="S37" s="54"/>
      <c r="T37" s="54"/>
      <c r="U37" s="54"/>
      <c r="V37" s="54"/>
      <c r="W37" s="54"/>
      <c r="X37" s="54"/>
      <c r="Y37" s="54"/>
      <c r="Z37" s="151">
        <f t="shared" si="1"/>
        <v>0</v>
      </c>
      <c r="AA37" s="150">
        <f t="shared" si="2"/>
        <v>0</v>
      </c>
    </row>
    <row r="38" spans="1:27" x14ac:dyDescent="0.25">
      <c r="A38" s="108"/>
      <c r="B38" s="29"/>
      <c r="C38" s="14"/>
      <c r="D38" s="14"/>
      <c r="E38" s="14"/>
      <c r="F38" s="14"/>
      <c r="G38" s="54"/>
      <c r="H38" s="69">
        <f t="shared" si="11"/>
        <v>0</v>
      </c>
      <c r="I38" s="69">
        <f t="shared" si="12"/>
        <v>0</v>
      </c>
      <c r="J38" s="69">
        <f t="shared" si="13"/>
        <v>0</v>
      </c>
      <c r="K38" s="86">
        <f t="shared" si="10"/>
        <v>0</v>
      </c>
      <c r="O38" s="152"/>
      <c r="P38" s="54"/>
      <c r="Q38" s="54"/>
      <c r="R38" s="54"/>
      <c r="S38" s="54"/>
      <c r="T38" s="54"/>
      <c r="U38" s="54"/>
      <c r="V38" s="54"/>
      <c r="W38" s="54"/>
      <c r="X38" s="54"/>
      <c r="Y38" s="54"/>
      <c r="Z38" s="151">
        <f t="shared" si="1"/>
        <v>0</v>
      </c>
      <c r="AA38" s="150">
        <f t="shared" si="2"/>
        <v>0</v>
      </c>
    </row>
    <row r="39" spans="1:27" x14ac:dyDescent="0.25">
      <c r="A39" s="108"/>
      <c r="B39" s="29"/>
      <c r="C39" s="14"/>
      <c r="D39" s="14"/>
      <c r="E39" s="14"/>
      <c r="F39" s="14"/>
      <c r="G39" s="54"/>
      <c r="H39" s="69">
        <f t="shared" si="11"/>
        <v>0</v>
      </c>
      <c r="I39" s="69">
        <f t="shared" si="12"/>
        <v>0</v>
      </c>
      <c r="J39" s="69">
        <f t="shared" si="13"/>
        <v>0</v>
      </c>
      <c r="K39" s="86">
        <f t="shared" si="10"/>
        <v>0</v>
      </c>
      <c r="P39" s="54"/>
      <c r="Q39" s="54"/>
      <c r="R39" s="54"/>
      <c r="S39" s="54"/>
      <c r="T39" s="54"/>
      <c r="U39" s="54"/>
      <c r="V39" s="54"/>
      <c r="W39" s="54"/>
      <c r="X39" s="54"/>
      <c r="Y39" s="54"/>
      <c r="Z39" s="151">
        <f t="shared" si="1"/>
        <v>0</v>
      </c>
      <c r="AA39" s="150">
        <f t="shared" si="2"/>
        <v>0</v>
      </c>
    </row>
    <row r="40" spans="1:27" x14ac:dyDescent="0.25">
      <c r="A40" s="108"/>
      <c r="B40" s="29"/>
      <c r="C40" s="14"/>
      <c r="D40" s="14"/>
      <c r="E40" s="14"/>
      <c r="F40" s="14"/>
      <c r="G40" s="54"/>
      <c r="H40" s="69">
        <f t="shared" si="11"/>
        <v>0</v>
      </c>
      <c r="I40" s="69">
        <f t="shared" si="12"/>
        <v>0</v>
      </c>
      <c r="J40" s="69">
        <f t="shared" si="13"/>
        <v>0</v>
      </c>
      <c r="K40" s="86">
        <f t="shared" si="10"/>
        <v>0</v>
      </c>
      <c r="O40" s="149"/>
      <c r="P40" s="150"/>
      <c r="Q40" s="150"/>
      <c r="R40" s="150"/>
      <c r="S40" s="150"/>
      <c r="T40" s="150"/>
      <c r="U40" s="150"/>
      <c r="V40" s="150"/>
      <c r="W40" s="150"/>
      <c r="X40" s="150"/>
      <c r="Y40" s="150"/>
      <c r="Z40" s="151">
        <f t="shared" si="1"/>
        <v>0</v>
      </c>
      <c r="AA40" s="150">
        <f t="shared" si="2"/>
        <v>0</v>
      </c>
    </row>
    <row r="41" spans="1:27" x14ac:dyDescent="0.25">
      <c r="A41" s="108"/>
      <c r="B41" s="29"/>
      <c r="C41" s="14"/>
      <c r="D41" s="14"/>
      <c r="E41" s="14"/>
      <c r="F41" s="14"/>
      <c r="G41" s="54"/>
      <c r="H41" s="69">
        <f t="shared" si="11"/>
        <v>0</v>
      </c>
      <c r="I41" s="69">
        <f t="shared" si="12"/>
        <v>0</v>
      </c>
      <c r="J41" s="69">
        <f t="shared" si="13"/>
        <v>0</v>
      </c>
      <c r="K41" s="86">
        <f t="shared" si="10"/>
        <v>0</v>
      </c>
      <c r="P41" s="54"/>
      <c r="Q41" s="54"/>
      <c r="R41" s="54"/>
      <c r="S41" s="54"/>
      <c r="T41" s="54"/>
      <c r="U41" s="54"/>
      <c r="V41" s="54"/>
      <c r="W41" s="54"/>
      <c r="X41" s="54"/>
      <c r="Y41" s="54"/>
      <c r="Z41" s="151">
        <f t="shared" si="1"/>
        <v>0</v>
      </c>
      <c r="AA41" s="150">
        <f t="shared" si="2"/>
        <v>0</v>
      </c>
    </row>
    <row r="42" spans="1:27" x14ac:dyDescent="0.25">
      <c r="A42" s="108"/>
      <c r="B42" s="29"/>
      <c r="C42" s="14"/>
      <c r="D42" s="14"/>
      <c r="E42" s="14"/>
      <c r="F42" s="14"/>
      <c r="G42" s="54"/>
      <c r="H42" s="69">
        <f t="shared" si="11"/>
        <v>0</v>
      </c>
      <c r="I42" s="69">
        <f t="shared" si="12"/>
        <v>0</v>
      </c>
      <c r="J42" s="69">
        <f t="shared" si="13"/>
        <v>0</v>
      </c>
      <c r="K42" s="86">
        <f t="shared" si="10"/>
        <v>0</v>
      </c>
      <c r="P42" s="54"/>
      <c r="Q42" s="54"/>
      <c r="R42" s="54"/>
      <c r="S42" s="54"/>
      <c r="T42" s="54"/>
      <c r="U42" s="54"/>
      <c r="V42" s="54"/>
      <c r="W42" s="54"/>
      <c r="X42" s="54"/>
      <c r="Y42" s="54"/>
      <c r="Z42" s="151">
        <f t="shared" si="1"/>
        <v>0</v>
      </c>
      <c r="AA42" s="150">
        <f t="shared" si="2"/>
        <v>0</v>
      </c>
    </row>
    <row r="43" spans="1:27" ht="14.4" thickBot="1" x14ac:dyDescent="0.3">
      <c r="A43" s="108"/>
      <c r="B43" s="29"/>
      <c r="C43" s="14"/>
      <c r="D43" s="14"/>
      <c r="E43" s="14"/>
      <c r="F43" s="14"/>
      <c r="G43" s="54"/>
      <c r="H43" s="69">
        <f t="shared" si="11"/>
        <v>0</v>
      </c>
      <c r="I43" s="69">
        <f t="shared" si="12"/>
        <v>0</v>
      </c>
      <c r="J43" s="69">
        <f t="shared" si="13"/>
        <v>0</v>
      </c>
      <c r="K43" s="86">
        <f t="shared" si="10"/>
        <v>0</v>
      </c>
      <c r="O43" s="152"/>
      <c r="P43" s="54"/>
      <c r="Q43" s="54"/>
      <c r="R43" s="54"/>
      <c r="S43" s="54"/>
      <c r="T43" s="54"/>
      <c r="U43" s="54"/>
      <c r="V43" s="54"/>
      <c r="W43" s="54"/>
      <c r="X43" s="54"/>
      <c r="Y43" s="54"/>
      <c r="Z43" s="151">
        <f t="shared" si="1"/>
        <v>0</v>
      </c>
      <c r="AA43" s="150">
        <f t="shared" si="2"/>
        <v>0</v>
      </c>
    </row>
    <row r="44" spans="1:27" ht="13.95" customHeight="1" thickBot="1" x14ac:dyDescent="0.35">
      <c r="A44" s="283" t="s">
        <v>209</v>
      </c>
      <c r="B44" s="283"/>
      <c r="C44" s="283"/>
      <c r="D44" s="283"/>
      <c r="E44" s="283"/>
      <c r="F44" s="283"/>
      <c r="G44" s="284"/>
      <c r="H44" s="104">
        <f>ROUND(SUM(H5:H43),0)</f>
        <v>0</v>
      </c>
      <c r="I44" s="104">
        <f>ROUND(SUM(I5:I43),0)</f>
        <v>0</v>
      </c>
      <c r="J44" s="105">
        <f>ROUND(SUM(J5:J43),0)</f>
        <v>0</v>
      </c>
      <c r="K44" s="88">
        <f>SUM(H44:J44)</f>
        <v>0</v>
      </c>
      <c r="P44" s="155">
        <f t="shared" ref="P44:Z44" si="14">SUM(P5:P43)</f>
        <v>0</v>
      </c>
      <c r="Q44" s="155">
        <f t="shared" si="14"/>
        <v>0</v>
      </c>
      <c r="R44" s="155">
        <f t="shared" si="14"/>
        <v>0</v>
      </c>
      <c r="S44" s="155">
        <f t="shared" si="14"/>
        <v>0</v>
      </c>
      <c r="T44" s="155">
        <f t="shared" si="14"/>
        <v>0</v>
      </c>
      <c r="U44" s="155">
        <f t="shared" si="14"/>
        <v>0</v>
      </c>
      <c r="V44" s="155">
        <f t="shared" si="14"/>
        <v>0</v>
      </c>
      <c r="W44" s="155">
        <f t="shared" si="14"/>
        <v>0</v>
      </c>
      <c r="X44" s="155">
        <f t="shared" si="14"/>
        <v>0</v>
      </c>
      <c r="Y44" s="155">
        <f t="shared" si="14"/>
        <v>0</v>
      </c>
      <c r="Z44" s="156">
        <f t="shared" si="14"/>
        <v>0</v>
      </c>
      <c r="AA44" s="155">
        <f t="shared" si="2"/>
        <v>0</v>
      </c>
    </row>
    <row r="45" spans="1:27" ht="21.6" customHeight="1" x14ac:dyDescent="0.25">
      <c r="A45" s="281" t="s">
        <v>1</v>
      </c>
      <c r="B45" s="282"/>
      <c r="C45" s="249" t="s">
        <v>185</v>
      </c>
      <c r="D45" s="250" t="s">
        <v>185</v>
      </c>
      <c r="E45" s="250" t="s">
        <v>185</v>
      </c>
      <c r="F45" s="250" t="s">
        <v>30</v>
      </c>
      <c r="G45" s="251" t="s">
        <v>186</v>
      </c>
      <c r="H45" s="121"/>
      <c r="I45" s="121"/>
      <c r="J45" s="121"/>
      <c r="K45" s="93"/>
      <c r="P45" s="54"/>
      <c r="Q45" s="54"/>
      <c r="R45" s="54"/>
      <c r="S45" s="54"/>
      <c r="T45" s="54"/>
      <c r="U45" s="54"/>
      <c r="V45" s="54"/>
      <c r="W45" s="54"/>
      <c r="X45" s="54"/>
      <c r="Y45" s="54"/>
      <c r="Z45" s="148"/>
      <c r="AA45" s="54"/>
    </row>
    <row r="46" spans="1:27" x14ac:dyDescent="0.25">
      <c r="A46" s="108"/>
      <c r="C46" s="226"/>
      <c r="D46" s="227"/>
      <c r="E46" s="227"/>
      <c r="F46" s="14" t="s">
        <v>53</v>
      </c>
      <c r="G46" s="257"/>
      <c r="H46" s="208">
        <f>C46*G46</f>
        <v>0</v>
      </c>
      <c r="I46" s="69">
        <f>D46*G46</f>
        <v>0</v>
      </c>
      <c r="J46" s="69">
        <f>G46*E46</f>
        <v>0</v>
      </c>
      <c r="K46" s="86">
        <f t="shared" ref="K46:K57" si="15">SUM(H46,I46,J46)</f>
        <v>0</v>
      </c>
      <c r="P46" s="54"/>
      <c r="Q46" s="54"/>
      <c r="R46" s="54"/>
      <c r="S46" s="54"/>
      <c r="T46" s="54"/>
      <c r="U46" s="54"/>
      <c r="V46" s="54"/>
      <c r="W46" s="54"/>
      <c r="X46" s="54"/>
      <c r="Y46" s="54"/>
      <c r="Z46" s="151">
        <f t="shared" ref="Z46:Z57" si="16">SUM(P46:Y46)</f>
        <v>0</v>
      </c>
      <c r="AA46" s="150">
        <f t="shared" ref="AA46:AA58" si="17">K46-Z46</f>
        <v>0</v>
      </c>
    </row>
    <row r="47" spans="1:27" x14ac:dyDescent="0.25">
      <c r="A47" s="108"/>
      <c r="C47" s="226"/>
      <c r="D47" s="227"/>
      <c r="E47" s="227"/>
      <c r="F47" s="14" t="s">
        <v>53</v>
      </c>
      <c r="G47" s="257"/>
      <c r="H47" s="208">
        <f t="shared" ref="H47:H57" si="18">C47*G47</f>
        <v>0</v>
      </c>
      <c r="I47" s="69">
        <f t="shared" ref="I47:I57" si="19">D47*G47</f>
        <v>0</v>
      </c>
      <c r="J47" s="69">
        <f t="shared" ref="J47:J57" si="20">G47*E47</f>
        <v>0</v>
      </c>
      <c r="K47" s="86">
        <f t="shared" si="15"/>
        <v>0</v>
      </c>
      <c r="P47" s="54"/>
      <c r="Q47" s="54"/>
      <c r="R47" s="54"/>
      <c r="S47" s="54"/>
      <c r="T47" s="54"/>
      <c r="U47" s="54"/>
      <c r="V47" s="54"/>
      <c r="W47" s="54"/>
      <c r="X47" s="54"/>
      <c r="Y47" s="54"/>
      <c r="Z47" s="151">
        <f t="shared" si="16"/>
        <v>0</v>
      </c>
      <c r="AA47" s="150">
        <f t="shared" si="17"/>
        <v>0</v>
      </c>
    </row>
    <row r="48" spans="1:27" x14ac:dyDescent="0.25">
      <c r="A48" s="108"/>
      <c r="C48" s="226"/>
      <c r="D48" s="227"/>
      <c r="E48" s="227"/>
      <c r="F48" s="14" t="s">
        <v>53</v>
      </c>
      <c r="G48" s="257"/>
      <c r="H48" s="208">
        <f t="shared" si="18"/>
        <v>0</v>
      </c>
      <c r="I48" s="69">
        <f t="shared" si="19"/>
        <v>0</v>
      </c>
      <c r="J48" s="69">
        <f t="shared" si="20"/>
        <v>0</v>
      </c>
      <c r="K48" s="86">
        <f t="shared" si="15"/>
        <v>0</v>
      </c>
      <c r="O48" s="152"/>
      <c r="P48" s="54"/>
      <c r="Q48" s="54"/>
      <c r="R48" s="54"/>
      <c r="S48" s="54"/>
      <c r="T48" s="54"/>
      <c r="U48" s="54"/>
      <c r="V48" s="54"/>
      <c r="W48" s="54"/>
      <c r="X48" s="54"/>
      <c r="Y48" s="54"/>
      <c r="Z48" s="151">
        <f t="shared" si="16"/>
        <v>0</v>
      </c>
      <c r="AA48" s="150">
        <f t="shared" si="17"/>
        <v>0</v>
      </c>
    </row>
    <row r="49" spans="1:27" x14ac:dyDescent="0.25">
      <c r="A49" s="108"/>
      <c r="C49" s="226"/>
      <c r="D49" s="227"/>
      <c r="E49" s="227"/>
      <c r="F49" s="14" t="s">
        <v>53</v>
      </c>
      <c r="G49" s="257"/>
      <c r="H49" s="208">
        <f t="shared" si="18"/>
        <v>0</v>
      </c>
      <c r="I49" s="69">
        <f t="shared" si="19"/>
        <v>0</v>
      </c>
      <c r="J49" s="69">
        <f t="shared" si="20"/>
        <v>0</v>
      </c>
      <c r="K49" s="86">
        <f t="shared" si="15"/>
        <v>0</v>
      </c>
      <c r="O49" s="152"/>
      <c r="P49" s="54"/>
      <c r="Q49" s="54"/>
      <c r="R49" s="54"/>
      <c r="S49" s="54"/>
      <c r="T49" s="54"/>
      <c r="U49" s="54"/>
      <c r="V49" s="54"/>
      <c r="W49" s="54"/>
      <c r="X49" s="54"/>
      <c r="Y49" s="54"/>
      <c r="Z49" s="151">
        <f t="shared" si="16"/>
        <v>0</v>
      </c>
      <c r="AA49" s="150">
        <f t="shared" si="17"/>
        <v>0</v>
      </c>
    </row>
    <row r="50" spans="1:27" x14ac:dyDescent="0.25">
      <c r="A50" s="108"/>
      <c r="C50" s="226"/>
      <c r="D50" s="227"/>
      <c r="E50" s="227"/>
      <c r="F50" s="14" t="s">
        <v>53</v>
      </c>
      <c r="G50" s="257"/>
      <c r="H50" s="208">
        <f t="shared" si="18"/>
        <v>0</v>
      </c>
      <c r="I50" s="69">
        <f t="shared" si="19"/>
        <v>0</v>
      </c>
      <c r="J50" s="69">
        <f t="shared" si="20"/>
        <v>0</v>
      </c>
      <c r="K50" s="86">
        <f t="shared" si="15"/>
        <v>0</v>
      </c>
      <c r="P50" s="54"/>
      <c r="Q50" s="54"/>
      <c r="R50" s="54"/>
      <c r="S50" s="54"/>
      <c r="T50" s="54"/>
      <c r="U50" s="54"/>
      <c r="V50" s="54"/>
      <c r="W50" s="54"/>
      <c r="X50" s="54"/>
      <c r="Y50" s="54"/>
      <c r="Z50" s="151">
        <f t="shared" si="16"/>
        <v>0</v>
      </c>
      <c r="AA50" s="150">
        <f t="shared" si="17"/>
        <v>0</v>
      </c>
    </row>
    <row r="51" spans="1:27" x14ac:dyDescent="0.25">
      <c r="A51" s="108"/>
      <c r="C51" s="226"/>
      <c r="D51" s="227"/>
      <c r="E51" s="227"/>
      <c r="F51" s="14" t="s">
        <v>53</v>
      </c>
      <c r="G51" s="257"/>
      <c r="H51" s="208">
        <f t="shared" si="18"/>
        <v>0</v>
      </c>
      <c r="I51" s="69">
        <f t="shared" si="19"/>
        <v>0</v>
      </c>
      <c r="J51" s="69">
        <f t="shared" si="20"/>
        <v>0</v>
      </c>
      <c r="K51" s="86">
        <f t="shared" si="15"/>
        <v>0</v>
      </c>
      <c r="P51" s="54"/>
      <c r="Q51" s="54"/>
      <c r="R51" s="54"/>
      <c r="S51" s="54"/>
      <c r="T51" s="54"/>
      <c r="U51" s="54"/>
      <c r="V51" s="54"/>
      <c r="W51" s="54"/>
      <c r="X51" s="54"/>
      <c r="Y51" s="54"/>
      <c r="Z51" s="151">
        <f t="shared" si="16"/>
        <v>0</v>
      </c>
      <c r="AA51" s="150">
        <f t="shared" si="17"/>
        <v>0</v>
      </c>
    </row>
    <row r="52" spans="1:27" x14ac:dyDescent="0.25">
      <c r="A52" s="108"/>
      <c r="C52" s="226"/>
      <c r="D52" s="227"/>
      <c r="E52" s="227"/>
      <c r="F52" s="14" t="s">
        <v>53</v>
      </c>
      <c r="G52" s="257"/>
      <c r="H52" s="208">
        <f t="shared" si="18"/>
        <v>0</v>
      </c>
      <c r="I52" s="69">
        <f t="shared" si="19"/>
        <v>0</v>
      </c>
      <c r="J52" s="69">
        <f t="shared" si="20"/>
        <v>0</v>
      </c>
      <c r="K52" s="86">
        <f t="shared" si="15"/>
        <v>0</v>
      </c>
      <c r="P52" s="54"/>
      <c r="Q52" s="54"/>
      <c r="R52" s="54"/>
      <c r="S52" s="54"/>
      <c r="T52" s="54"/>
      <c r="U52" s="54"/>
      <c r="V52" s="54"/>
      <c r="W52" s="54"/>
      <c r="X52" s="54"/>
      <c r="Y52" s="54"/>
      <c r="Z52" s="151">
        <f t="shared" si="16"/>
        <v>0</v>
      </c>
      <c r="AA52" s="150">
        <f t="shared" si="17"/>
        <v>0</v>
      </c>
    </row>
    <row r="53" spans="1:27" x14ac:dyDescent="0.25">
      <c r="A53" s="108"/>
      <c r="C53" s="226"/>
      <c r="D53" s="227"/>
      <c r="E53" s="227"/>
      <c r="F53" s="14" t="s">
        <v>53</v>
      </c>
      <c r="G53" s="257"/>
      <c r="H53" s="208">
        <f t="shared" si="18"/>
        <v>0</v>
      </c>
      <c r="I53" s="69">
        <f t="shared" si="19"/>
        <v>0</v>
      </c>
      <c r="J53" s="69">
        <f t="shared" si="20"/>
        <v>0</v>
      </c>
      <c r="K53" s="86">
        <f t="shared" si="15"/>
        <v>0</v>
      </c>
      <c r="P53" s="51"/>
      <c r="Q53" s="51"/>
      <c r="R53" s="51"/>
      <c r="S53" s="51"/>
      <c r="T53" s="51"/>
      <c r="U53" s="51"/>
      <c r="V53" s="51"/>
      <c r="W53" s="51"/>
      <c r="X53" s="51"/>
      <c r="Y53" s="51"/>
      <c r="Z53" s="151">
        <f t="shared" si="16"/>
        <v>0</v>
      </c>
      <c r="AA53" s="150">
        <f t="shared" si="17"/>
        <v>0</v>
      </c>
    </row>
    <row r="54" spans="1:27" x14ac:dyDescent="0.25">
      <c r="A54" s="108"/>
      <c r="C54" s="226"/>
      <c r="D54" s="227"/>
      <c r="E54" s="227"/>
      <c r="F54" s="14" t="s">
        <v>53</v>
      </c>
      <c r="G54" s="257"/>
      <c r="H54" s="208">
        <f t="shared" si="18"/>
        <v>0</v>
      </c>
      <c r="I54" s="69">
        <f t="shared" si="19"/>
        <v>0</v>
      </c>
      <c r="J54" s="69">
        <f t="shared" si="20"/>
        <v>0</v>
      </c>
      <c r="K54" s="86">
        <f t="shared" si="15"/>
        <v>0</v>
      </c>
      <c r="O54" s="152"/>
      <c r="P54" s="51"/>
      <c r="Q54" s="51"/>
      <c r="R54" s="51"/>
      <c r="S54" s="51"/>
      <c r="T54" s="51"/>
      <c r="U54" s="51"/>
      <c r="V54" s="51"/>
      <c r="W54" s="51"/>
      <c r="X54" s="51"/>
      <c r="Y54" s="51"/>
      <c r="Z54" s="151">
        <f t="shared" si="16"/>
        <v>0</v>
      </c>
      <c r="AA54" s="150">
        <f t="shared" si="17"/>
        <v>0</v>
      </c>
    </row>
    <row r="55" spans="1:27" x14ac:dyDescent="0.25">
      <c r="A55" s="108"/>
      <c r="C55" s="226"/>
      <c r="D55" s="227"/>
      <c r="E55" s="227"/>
      <c r="F55" s="14" t="s">
        <v>53</v>
      </c>
      <c r="G55" s="257"/>
      <c r="H55" s="208">
        <f t="shared" si="18"/>
        <v>0</v>
      </c>
      <c r="I55" s="69">
        <f t="shared" si="19"/>
        <v>0</v>
      </c>
      <c r="J55" s="69">
        <f t="shared" si="20"/>
        <v>0</v>
      </c>
      <c r="K55" s="86">
        <f t="shared" si="15"/>
        <v>0</v>
      </c>
      <c r="O55" s="152"/>
      <c r="P55" s="54"/>
      <c r="Q55" s="54"/>
      <c r="R55" s="54"/>
      <c r="S55" s="54"/>
      <c r="T55" s="54"/>
      <c r="U55" s="54"/>
      <c r="V55" s="54"/>
      <c r="W55" s="54"/>
      <c r="X55" s="54"/>
      <c r="Y55" s="54"/>
      <c r="Z55" s="151">
        <f t="shared" si="16"/>
        <v>0</v>
      </c>
      <c r="AA55" s="150">
        <f t="shared" si="17"/>
        <v>0</v>
      </c>
    </row>
    <row r="56" spans="1:27" x14ac:dyDescent="0.25">
      <c r="A56" s="108"/>
      <c r="C56" s="226"/>
      <c r="D56" s="227"/>
      <c r="E56" s="227"/>
      <c r="F56" s="14" t="s">
        <v>53</v>
      </c>
      <c r="G56" s="257"/>
      <c r="H56" s="208">
        <f t="shared" si="18"/>
        <v>0</v>
      </c>
      <c r="I56" s="69">
        <f t="shared" si="19"/>
        <v>0</v>
      </c>
      <c r="J56" s="69">
        <f t="shared" si="20"/>
        <v>0</v>
      </c>
      <c r="K56" s="86">
        <f t="shared" si="15"/>
        <v>0</v>
      </c>
      <c r="P56" s="54"/>
      <c r="Q56" s="54"/>
      <c r="R56" s="54"/>
      <c r="S56" s="54"/>
      <c r="T56" s="54"/>
      <c r="U56" s="54"/>
      <c r="V56" s="54"/>
      <c r="W56" s="54"/>
      <c r="X56" s="54"/>
      <c r="Y56" s="54"/>
      <c r="Z56" s="151">
        <f t="shared" si="16"/>
        <v>0</v>
      </c>
      <c r="AA56" s="150">
        <f t="shared" si="17"/>
        <v>0</v>
      </c>
    </row>
    <row r="57" spans="1:27" ht="14.4" thickBot="1" x14ac:dyDescent="0.3">
      <c r="A57" s="108"/>
      <c r="C57" s="228"/>
      <c r="D57" s="229"/>
      <c r="E57" s="229"/>
      <c r="F57" s="209" t="s">
        <v>53</v>
      </c>
      <c r="G57" s="258"/>
      <c r="H57" s="208">
        <f t="shared" si="18"/>
        <v>0</v>
      </c>
      <c r="I57" s="69">
        <f t="shared" si="19"/>
        <v>0</v>
      </c>
      <c r="J57" s="69">
        <f t="shared" si="20"/>
        <v>0</v>
      </c>
      <c r="K57" s="86">
        <f t="shared" si="15"/>
        <v>0</v>
      </c>
      <c r="P57" s="54"/>
      <c r="Q57" s="54"/>
      <c r="R57" s="54"/>
      <c r="S57" s="54"/>
      <c r="T57" s="54"/>
      <c r="U57" s="54"/>
      <c r="V57" s="54"/>
      <c r="W57" s="54"/>
      <c r="X57" s="54"/>
      <c r="Y57" s="54"/>
      <c r="Z57" s="151">
        <f t="shared" si="16"/>
        <v>0</v>
      </c>
      <c r="AA57" s="150">
        <f t="shared" si="17"/>
        <v>0</v>
      </c>
    </row>
    <row r="58" spans="1:27" ht="15" customHeight="1" thickBot="1" x14ac:dyDescent="0.35">
      <c r="A58" s="283" t="s">
        <v>56</v>
      </c>
      <c r="B58" s="283"/>
      <c r="C58" s="304"/>
      <c r="D58" s="304"/>
      <c r="E58" s="304"/>
      <c r="F58" s="304"/>
      <c r="G58" s="305"/>
      <c r="H58" s="82">
        <f>ROUND(SUM(H45:H57),0)</f>
        <v>0</v>
      </c>
      <c r="I58" s="82">
        <f>ROUND(SUM(I45:I57),0)</f>
        <v>0</v>
      </c>
      <c r="J58" s="105">
        <f>ROUND(SUM(J45:J57),0)</f>
        <v>0</v>
      </c>
      <c r="K58" s="243">
        <f>SUM(H58:J58)</f>
        <v>0</v>
      </c>
      <c r="L58" s="244"/>
      <c r="P58" s="155">
        <f>SUM(P45:P57)</f>
        <v>0</v>
      </c>
      <c r="Q58" s="155">
        <f t="shared" ref="Q58:Z58" si="21">SUM(Q45:Q57)</f>
        <v>0</v>
      </c>
      <c r="R58" s="155">
        <f t="shared" si="21"/>
        <v>0</v>
      </c>
      <c r="S58" s="155">
        <f t="shared" si="21"/>
        <v>0</v>
      </c>
      <c r="T58" s="155">
        <f t="shared" si="21"/>
        <v>0</v>
      </c>
      <c r="U58" s="155">
        <f t="shared" si="21"/>
        <v>0</v>
      </c>
      <c r="V58" s="155">
        <f t="shared" si="21"/>
        <v>0</v>
      </c>
      <c r="W58" s="155">
        <f t="shared" si="21"/>
        <v>0</v>
      </c>
      <c r="X58" s="155">
        <f t="shared" si="21"/>
        <v>0</v>
      </c>
      <c r="Y58" s="155">
        <f t="shared" si="21"/>
        <v>0</v>
      </c>
      <c r="Z58" s="156">
        <f t="shared" si="21"/>
        <v>0</v>
      </c>
      <c r="AA58" s="155">
        <f t="shared" si="17"/>
        <v>0</v>
      </c>
    </row>
    <row r="59" spans="1:27" ht="21.6" customHeight="1" x14ac:dyDescent="0.25">
      <c r="A59" s="281" t="s">
        <v>57</v>
      </c>
      <c r="B59" s="282"/>
      <c r="C59" s="281"/>
      <c r="D59" s="282"/>
      <c r="E59" s="138"/>
      <c r="F59" s="138"/>
      <c r="G59" s="138"/>
      <c r="H59" s="138"/>
      <c r="I59" s="138"/>
      <c r="J59" s="121"/>
      <c r="K59" s="241"/>
      <c r="O59" s="152"/>
      <c r="P59" s="51"/>
      <c r="Q59" s="51"/>
      <c r="R59" s="51"/>
      <c r="S59" s="51"/>
      <c r="T59" s="51"/>
      <c r="U59" s="51"/>
      <c r="V59" s="51"/>
      <c r="W59" s="51"/>
      <c r="X59" s="51"/>
      <c r="Y59" s="51"/>
      <c r="Z59" s="148"/>
      <c r="AA59" s="54"/>
    </row>
    <row r="60" spans="1:27" s="55" customFormat="1" x14ac:dyDescent="0.25">
      <c r="A60" s="108"/>
      <c r="B60" s="29"/>
      <c r="C60" s="14"/>
      <c r="D60" s="14"/>
      <c r="E60" s="14"/>
      <c r="F60" s="14"/>
      <c r="G60" s="53"/>
      <c r="H60" s="69">
        <f>C60*G60</f>
        <v>0</v>
      </c>
      <c r="I60" s="69">
        <f>D60*G60</f>
        <v>0</v>
      </c>
      <c r="J60" s="69">
        <f>G60*E60</f>
        <v>0</v>
      </c>
      <c r="K60" s="86">
        <f t="shared" ref="K60:K71" si="22">SUM(H60,I60,J60)</f>
        <v>0</v>
      </c>
      <c r="L60" s="15"/>
      <c r="M60" s="11"/>
      <c r="N60" s="11"/>
      <c r="O60" s="11"/>
      <c r="P60" s="51"/>
      <c r="Q60" s="51"/>
      <c r="R60" s="51"/>
      <c r="S60" s="51"/>
      <c r="T60" s="51"/>
      <c r="U60" s="51"/>
      <c r="V60" s="51"/>
      <c r="W60" s="51"/>
      <c r="X60" s="51"/>
      <c r="Y60" s="51"/>
      <c r="Z60" s="151">
        <f t="shared" ref="Z60:Z71" si="23">SUM(P60:Y60)</f>
        <v>0</v>
      </c>
      <c r="AA60" s="150">
        <f t="shared" ref="AA60:AA72" si="24">K60-Z60</f>
        <v>0</v>
      </c>
    </row>
    <row r="61" spans="1:27" s="55" customFormat="1" x14ac:dyDescent="0.25">
      <c r="A61" s="108"/>
      <c r="B61" s="29"/>
      <c r="C61" s="14"/>
      <c r="D61" s="14"/>
      <c r="E61" s="14"/>
      <c r="F61" s="14"/>
      <c r="G61" s="53"/>
      <c r="H61" s="69">
        <f t="shared" ref="H61:H71" si="25">C61*G61</f>
        <v>0</v>
      </c>
      <c r="I61" s="69">
        <f t="shared" ref="I61:I71" si="26">D61*G61</f>
        <v>0</v>
      </c>
      <c r="J61" s="69">
        <f t="shared" ref="J61:J71" si="27">G61*E61</f>
        <v>0</v>
      </c>
      <c r="K61" s="86">
        <f t="shared" si="22"/>
        <v>0</v>
      </c>
      <c r="L61" s="15"/>
      <c r="M61" s="11"/>
      <c r="N61" s="11"/>
      <c r="O61" s="11"/>
      <c r="P61" s="51"/>
      <c r="Q61" s="51"/>
      <c r="R61" s="51"/>
      <c r="S61" s="51"/>
      <c r="T61" s="51"/>
      <c r="U61" s="51"/>
      <c r="V61" s="51"/>
      <c r="W61" s="51"/>
      <c r="X61" s="51"/>
      <c r="Y61" s="51"/>
      <c r="Z61" s="151">
        <f t="shared" si="23"/>
        <v>0</v>
      </c>
      <c r="AA61" s="150">
        <f t="shared" si="24"/>
        <v>0</v>
      </c>
    </row>
    <row r="62" spans="1:27" s="55" customFormat="1" x14ac:dyDescent="0.25">
      <c r="A62" s="108"/>
      <c r="B62" s="29"/>
      <c r="C62" s="14"/>
      <c r="D62" s="14"/>
      <c r="E62" s="14"/>
      <c r="F62" s="14"/>
      <c r="G62" s="53"/>
      <c r="H62" s="69">
        <f t="shared" si="25"/>
        <v>0</v>
      </c>
      <c r="I62" s="69">
        <f t="shared" si="26"/>
        <v>0</v>
      </c>
      <c r="J62" s="69">
        <f t="shared" si="27"/>
        <v>0</v>
      </c>
      <c r="K62" s="86">
        <f t="shared" si="22"/>
        <v>0</v>
      </c>
      <c r="L62" s="15"/>
      <c r="M62" s="11"/>
      <c r="N62" s="11"/>
      <c r="O62" s="11"/>
      <c r="P62" s="51"/>
      <c r="Q62" s="51"/>
      <c r="R62" s="51"/>
      <c r="S62" s="51"/>
      <c r="T62" s="51"/>
      <c r="U62" s="51"/>
      <c r="V62" s="51"/>
      <c r="W62" s="51"/>
      <c r="X62" s="51"/>
      <c r="Y62" s="51"/>
      <c r="Z62" s="151">
        <f t="shared" si="23"/>
        <v>0</v>
      </c>
      <c r="AA62" s="150">
        <f t="shared" si="24"/>
        <v>0</v>
      </c>
    </row>
    <row r="63" spans="1:27" s="55" customFormat="1" x14ac:dyDescent="0.25">
      <c r="A63" s="108"/>
      <c r="B63" s="29"/>
      <c r="C63" s="14"/>
      <c r="D63" s="14"/>
      <c r="E63" s="14"/>
      <c r="F63" s="14"/>
      <c r="G63" s="53"/>
      <c r="H63" s="69">
        <f t="shared" si="25"/>
        <v>0</v>
      </c>
      <c r="I63" s="69">
        <f t="shared" si="26"/>
        <v>0</v>
      </c>
      <c r="J63" s="69">
        <f t="shared" si="27"/>
        <v>0</v>
      </c>
      <c r="K63" s="86">
        <f t="shared" si="22"/>
        <v>0</v>
      </c>
      <c r="L63" s="15"/>
      <c r="M63" s="11"/>
      <c r="N63" s="11"/>
      <c r="O63" s="11"/>
      <c r="P63" s="51"/>
      <c r="Q63" s="51"/>
      <c r="R63" s="51"/>
      <c r="S63" s="51"/>
      <c r="T63" s="51"/>
      <c r="U63" s="51"/>
      <c r="V63" s="51"/>
      <c r="W63" s="51"/>
      <c r="X63" s="51"/>
      <c r="Y63" s="51"/>
      <c r="Z63" s="151">
        <f t="shared" si="23"/>
        <v>0</v>
      </c>
      <c r="AA63" s="150">
        <f t="shared" si="24"/>
        <v>0</v>
      </c>
    </row>
    <row r="64" spans="1:27" s="55" customFormat="1" x14ac:dyDescent="0.25">
      <c r="A64" s="108"/>
      <c r="B64" s="29"/>
      <c r="C64" s="14"/>
      <c r="D64" s="14"/>
      <c r="E64" s="14"/>
      <c r="F64" s="14"/>
      <c r="G64" s="53"/>
      <c r="H64" s="69">
        <f t="shared" si="25"/>
        <v>0</v>
      </c>
      <c r="I64" s="69">
        <f t="shared" si="26"/>
        <v>0</v>
      </c>
      <c r="J64" s="69">
        <f t="shared" si="27"/>
        <v>0</v>
      </c>
      <c r="K64" s="86">
        <f t="shared" si="22"/>
        <v>0</v>
      </c>
      <c r="L64" s="15"/>
      <c r="M64" s="11"/>
      <c r="N64" s="11"/>
      <c r="O64" s="152"/>
      <c r="P64" s="51"/>
      <c r="Q64" s="51"/>
      <c r="R64" s="51"/>
      <c r="S64" s="51"/>
      <c r="T64" s="51"/>
      <c r="U64" s="51"/>
      <c r="V64" s="51"/>
      <c r="W64" s="51"/>
      <c r="X64" s="51"/>
      <c r="Y64" s="51"/>
      <c r="Z64" s="151">
        <f t="shared" si="23"/>
        <v>0</v>
      </c>
      <c r="AA64" s="150">
        <f t="shared" si="24"/>
        <v>0</v>
      </c>
    </row>
    <row r="65" spans="1:27" s="55" customFormat="1" x14ac:dyDescent="0.25">
      <c r="A65" s="108"/>
      <c r="B65" s="29"/>
      <c r="C65" s="14"/>
      <c r="D65" s="14"/>
      <c r="E65" s="14"/>
      <c r="F65" s="14"/>
      <c r="G65" s="53"/>
      <c r="H65" s="69">
        <f t="shared" si="25"/>
        <v>0</v>
      </c>
      <c r="I65" s="69">
        <f t="shared" si="26"/>
        <v>0</v>
      </c>
      <c r="J65" s="69">
        <f t="shared" si="27"/>
        <v>0</v>
      </c>
      <c r="K65" s="86">
        <f t="shared" si="22"/>
        <v>0</v>
      </c>
      <c r="L65" s="15"/>
      <c r="M65" s="11"/>
      <c r="N65" s="11"/>
      <c r="O65" s="152"/>
      <c r="P65" s="51"/>
      <c r="Q65" s="51"/>
      <c r="R65" s="51"/>
      <c r="S65" s="51"/>
      <c r="T65" s="51"/>
      <c r="U65" s="51"/>
      <c r="V65" s="51"/>
      <c r="W65" s="51"/>
      <c r="X65" s="51"/>
      <c r="Y65" s="51"/>
      <c r="Z65" s="151">
        <f t="shared" si="23"/>
        <v>0</v>
      </c>
      <c r="AA65" s="150">
        <f t="shared" si="24"/>
        <v>0</v>
      </c>
    </row>
    <row r="66" spans="1:27" s="55" customFormat="1" x14ac:dyDescent="0.25">
      <c r="A66" s="108"/>
      <c r="B66" s="29"/>
      <c r="C66" s="14"/>
      <c r="D66" s="14"/>
      <c r="E66" s="14"/>
      <c r="F66" s="14"/>
      <c r="G66" s="53"/>
      <c r="H66" s="69">
        <f t="shared" si="25"/>
        <v>0</v>
      </c>
      <c r="I66" s="69">
        <f t="shared" si="26"/>
        <v>0</v>
      </c>
      <c r="J66" s="69">
        <f t="shared" si="27"/>
        <v>0</v>
      </c>
      <c r="K66" s="86">
        <f t="shared" si="22"/>
        <v>0</v>
      </c>
      <c r="L66" s="15"/>
      <c r="M66" s="11"/>
      <c r="N66" s="11"/>
      <c r="O66" s="11"/>
      <c r="P66" s="54"/>
      <c r="Q66" s="54"/>
      <c r="R66" s="54"/>
      <c r="S66" s="54"/>
      <c r="T66" s="54"/>
      <c r="U66" s="54"/>
      <c r="V66" s="54"/>
      <c r="W66" s="54"/>
      <c r="X66" s="54"/>
      <c r="Y66" s="54"/>
      <c r="Z66" s="151">
        <f t="shared" si="23"/>
        <v>0</v>
      </c>
      <c r="AA66" s="150">
        <f t="shared" si="24"/>
        <v>0</v>
      </c>
    </row>
    <row r="67" spans="1:27" s="55" customFormat="1" x14ac:dyDescent="0.25">
      <c r="A67" s="108"/>
      <c r="B67" s="29"/>
      <c r="C67" s="14"/>
      <c r="D67" s="14"/>
      <c r="E67" s="14"/>
      <c r="F67" s="14"/>
      <c r="G67" s="53"/>
      <c r="H67" s="69">
        <f t="shared" si="25"/>
        <v>0</v>
      </c>
      <c r="I67" s="69">
        <f t="shared" si="26"/>
        <v>0</v>
      </c>
      <c r="J67" s="69">
        <f t="shared" si="27"/>
        <v>0</v>
      </c>
      <c r="K67" s="86">
        <f t="shared" si="22"/>
        <v>0</v>
      </c>
      <c r="L67" s="15"/>
      <c r="M67" s="11"/>
      <c r="N67" s="11"/>
      <c r="O67" s="11"/>
      <c r="P67" s="51"/>
      <c r="Q67" s="51"/>
      <c r="R67" s="51"/>
      <c r="S67" s="51"/>
      <c r="T67" s="51"/>
      <c r="U67" s="51"/>
      <c r="V67" s="51"/>
      <c r="W67" s="51"/>
      <c r="X67" s="51"/>
      <c r="Y67" s="51"/>
      <c r="Z67" s="151">
        <f t="shared" si="23"/>
        <v>0</v>
      </c>
      <c r="AA67" s="150">
        <f t="shared" si="24"/>
        <v>0</v>
      </c>
    </row>
    <row r="68" spans="1:27" s="55" customFormat="1" x14ac:dyDescent="0.25">
      <c r="A68" s="108"/>
      <c r="B68" s="29"/>
      <c r="C68" s="14"/>
      <c r="D68" s="14"/>
      <c r="E68" s="14"/>
      <c r="F68" s="14"/>
      <c r="G68" s="53"/>
      <c r="H68" s="69">
        <f t="shared" si="25"/>
        <v>0</v>
      </c>
      <c r="I68" s="69">
        <f t="shared" si="26"/>
        <v>0</v>
      </c>
      <c r="J68" s="69">
        <f t="shared" si="27"/>
        <v>0</v>
      </c>
      <c r="K68" s="86">
        <f t="shared" si="22"/>
        <v>0</v>
      </c>
      <c r="L68" s="15"/>
      <c r="M68" s="11"/>
      <c r="N68" s="11"/>
      <c r="O68" s="11"/>
      <c r="P68" s="51"/>
      <c r="Q68" s="51"/>
      <c r="R68" s="51"/>
      <c r="S68" s="51"/>
      <c r="T68" s="51"/>
      <c r="U68" s="51"/>
      <c r="V68" s="51"/>
      <c r="W68" s="51"/>
      <c r="X68" s="51"/>
      <c r="Y68" s="51"/>
      <c r="Z68" s="151">
        <f t="shared" si="23"/>
        <v>0</v>
      </c>
      <c r="AA68" s="150">
        <f t="shared" si="24"/>
        <v>0</v>
      </c>
    </row>
    <row r="69" spans="1:27" s="55" customFormat="1" x14ac:dyDescent="0.25">
      <c r="A69" s="108"/>
      <c r="B69" s="29"/>
      <c r="C69" s="14"/>
      <c r="D69" s="14"/>
      <c r="E69" s="14"/>
      <c r="F69" s="14"/>
      <c r="G69" s="53"/>
      <c r="H69" s="69">
        <f t="shared" si="25"/>
        <v>0</v>
      </c>
      <c r="I69" s="69">
        <f t="shared" si="26"/>
        <v>0</v>
      </c>
      <c r="J69" s="69">
        <f t="shared" si="27"/>
        <v>0</v>
      </c>
      <c r="K69" s="86">
        <f t="shared" si="22"/>
        <v>0</v>
      </c>
      <c r="L69" s="15"/>
      <c r="M69" s="11"/>
      <c r="N69" s="11"/>
      <c r="O69" s="11"/>
      <c r="P69" s="51"/>
      <c r="Q69" s="51"/>
      <c r="R69" s="51"/>
      <c r="S69" s="51"/>
      <c r="T69" s="51"/>
      <c r="U69" s="51"/>
      <c r="V69" s="51"/>
      <c r="W69" s="51"/>
      <c r="X69" s="51"/>
      <c r="Y69" s="51"/>
      <c r="Z69" s="151">
        <f t="shared" si="23"/>
        <v>0</v>
      </c>
      <c r="AA69" s="150">
        <f t="shared" si="24"/>
        <v>0</v>
      </c>
    </row>
    <row r="70" spans="1:27" s="55" customFormat="1" x14ac:dyDescent="0.25">
      <c r="A70" s="108"/>
      <c r="B70" s="29"/>
      <c r="C70" s="14"/>
      <c r="D70" s="14"/>
      <c r="E70" s="14"/>
      <c r="F70" s="14"/>
      <c r="G70" s="53"/>
      <c r="H70" s="69">
        <f t="shared" si="25"/>
        <v>0</v>
      </c>
      <c r="I70" s="69">
        <f t="shared" si="26"/>
        <v>0</v>
      </c>
      <c r="J70" s="69">
        <f t="shared" si="27"/>
        <v>0</v>
      </c>
      <c r="K70" s="86">
        <f t="shared" si="22"/>
        <v>0</v>
      </c>
      <c r="L70" s="15"/>
      <c r="M70" s="11"/>
      <c r="N70" s="11"/>
      <c r="O70" s="152"/>
      <c r="P70" s="51"/>
      <c r="Q70" s="51"/>
      <c r="R70" s="51"/>
      <c r="S70" s="51"/>
      <c r="T70" s="51"/>
      <c r="U70" s="51"/>
      <c r="V70" s="51"/>
      <c r="W70" s="51"/>
      <c r="X70" s="51"/>
      <c r="Y70" s="51"/>
      <c r="Z70" s="151">
        <f t="shared" si="23"/>
        <v>0</v>
      </c>
      <c r="AA70" s="150">
        <f t="shared" si="24"/>
        <v>0</v>
      </c>
    </row>
    <row r="71" spans="1:27" s="55" customFormat="1" ht="14.4" thickBot="1" x14ac:dyDescent="0.3">
      <c r="A71" s="108"/>
      <c r="B71" s="29"/>
      <c r="C71" s="14"/>
      <c r="D71" s="14"/>
      <c r="E71" s="14"/>
      <c r="F71" s="14"/>
      <c r="G71" s="53"/>
      <c r="H71" s="69">
        <f t="shared" si="25"/>
        <v>0</v>
      </c>
      <c r="I71" s="69">
        <f t="shared" si="26"/>
        <v>0</v>
      </c>
      <c r="J71" s="69">
        <f t="shared" si="27"/>
        <v>0</v>
      </c>
      <c r="K71" s="86">
        <f t="shared" si="22"/>
        <v>0</v>
      </c>
      <c r="L71" s="15"/>
      <c r="M71" s="11"/>
      <c r="N71" s="11"/>
      <c r="O71" s="152"/>
      <c r="P71" s="51"/>
      <c r="Q71" s="51"/>
      <c r="R71" s="51"/>
      <c r="S71" s="51"/>
      <c r="T71" s="51"/>
      <c r="U71" s="51"/>
      <c r="V71" s="51"/>
      <c r="W71" s="51"/>
      <c r="X71" s="51"/>
      <c r="Y71" s="51"/>
      <c r="Z71" s="151">
        <f t="shared" si="23"/>
        <v>0</v>
      </c>
      <c r="AA71" s="150">
        <f t="shared" si="24"/>
        <v>0</v>
      </c>
    </row>
    <row r="72" spans="1:27" ht="12.75" customHeight="1" thickBot="1" x14ac:dyDescent="0.35">
      <c r="A72" s="283" t="s">
        <v>70</v>
      </c>
      <c r="B72" s="283"/>
      <c r="C72" s="283"/>
      <c r="D72" s="283"/>
      <c r="E72" s="283"/>
      <c r="F72" s="283"/>
      <c r="G72" s="284"/>
      <c r="H72" s="104">
        <f>ROUND(SUM(H59:H71),0)</f>
        <v>0</v>
      </c>
      <c r="I72" s="104">
        <f>ROUND(SUM(I59:I71),0)</f>
        <v>0</v>
      </c>
      <c r="J72" s="105">
        <f>ROUND(SUM(J59:J71),0)</f>
        <v>0</v>
      </c>
      <c r="K72" s="243">
        <f>SUM(A72:J72)</f>
        <v>0</v>
      </c>
      <c r="L72" s="244"/>
      <c r="P72" s="155">
        <f>SUM(P59:P71)</f>
        <v>0</v>
      </c>
      <c r="Q72" s="155">
        <f t="shared" ref="Q72:Z72" si="28">SUM(Q59:Q71)</f>
        <v>0</v>
      </c>
      <c r="R72" s="155">
        <f t="shared" si="28"/>
        <v>0</v>
      </c>
      <c r="S72" s="155">
        <f t="shared" si="28"/>
        <v>0</v>
      </c>
      <c r="T72" s="155">
        <f t="shared" si="28"/>
        <v>0</v>
      </c>
      <c r="U72" s="155">
        <f t="shared" si="28"/>
        <v>0</v>
      </c>
      <c r="V72" s="155">
        <f t="shared" si="28"/>
        <v>0</v>
      </c>
      <c r="W72" s="155">
        <f t="shared" si="28"/>
        <v>0</v>
      </c>
      <c r="X72" s="155">
        <f t="shared" si="28"/>
        <v>0</v>
      </c>
      <c r="Y72" s="155">
        <f t="shared" si="28"/>
        <v>0</v>
      </c>
      <c r="Z72" s="156">
        <f t="shared" si="28"/>
        <v>0</v>
      </c>
      <c r="AA72" s="155">
        <f t="shared" si="24"/>
        <v>0</v>
      </c>
    </row>
    <row r="73" spans="1:27" ht="21.6" customHeight="1" x14ac:dyDescent="0.25">
      <c r="A73" s="281" t="s">
        <v>3</v>
      </c>
      <c r="B73" s="282"/>
      <c r="C73" s="138"/>
      <c r="D73" s="138"/>
      <c r="E73" s="138"/>
      <c r="F73" s="138"/>
      <c r="G73" s="138"/>
      <c r="H73" s="121"/>
      <c r="I73" s="121"/>
      <c r="J73" s="121"/>
      <c r="K73" s="93"/>
      <c r="P73" s="51"/>
      <c r="Q73" s="51"/>
      <c r="R73" s="51"/>
      <c r="S73" s="51"/>
      <c r="T73" s="51"/>
      <c r="U73" s="51"/>
      <c r="V73" s="51"/>
      <c r="W73" s="51"/>
      <c r="X73" s="51"/>
      <c r="Y73" s="51"/>
      <c r="Z73" s="148"/>
      <c r="AA73" s="150"/>
    </row>
    <row r="74" spans="1:27" x14ac:dyDescent="0.25">
      <c r="A74" s="108"/>
      <c r="B74" s="139"/>
      <c r="C74" s="140"/>
      <c r="D74" s="14"/>
      <c r="E74" s="14"/>
      <c r="F74" s="14"/>
      <c r="G74" s="56"/>
      <c r="H74" s="69">
        <f>C74*G74</f>
        <v>0</v>
      </c>
      <c r="I74" s="69">
        <f>D74*G74</f>
        <v>0</v>
      </c>
      <c r="J74" s="69">
        <f>G74*E74</f>
        <v>0</v>
      </c>
      <c r="K74" s="86">
        <f t="shared" ref="K74:K85" si="29">SUM(H74,I74,J74)</f>
        <v>0</v>
      </c>
      <c r="O74" s="149"/>
      <c r="P74" s="150"/>
      <c r="Q74" s="150"/>
      <c r="R74" s="150"/>
      <c r="S74" s="150"/>
      <c r="T74" s="150"/>
      <c r="U74" s="150"/>
      <c r="V74" s="150"/>
      <c r="W74" s="150"/>
      <c r="X74" s="150"/>
      <c r="Y74" s="150"/>
      <c r="Z74" s="151">
        <f t="shared" ref="Z74:Z85" si="30">SUM(P74:Y74)</f>
        <v>0</v>
      </c>
      <c r="AA74" s="150">
        <f t="shared" ref="AA74:AA86" si="31">K74-Z74</f>
        <v>0</v>
      </c>
    </row>
    <row r="75" spans="1:27" x14ac:dyDescent="0.25">
      <c r="A75" s="108"/>
      <c r="B75" s="139"/>
      <c r="C75" s="140"/>
      <c r="D75" s="14"/>
      <c r="E75" s="14"/>
      <c r="F75" s="14"/>
      <c r="G75" s="56"/>
      <c r="H75" s="69">
        <f t="shared" ref="H75:H85" si="32">C75*G75</f>
        <v>0</v>
      </c>
      <c r="I75" s="69">
        <f t="shared" ref="I75:I85" si="33">D75*G75</f>
        <v>0</v>
      </c>
      <c r="J75" s="69">
        <f t="shared" ref="J75:J85" si="34">G75*E75</f>
        <v>0</v>
      </c>
      <c r="K75" s="86">
        <f t="shared" si="29"/>
        <v>0</v>
      </c>
      <c r="O75" s="149"/>
      <c r="P75" s="150"/>
      <c r="Q75" s="150"/>
      <c r="R75" s="150"/>
      <c r="S75" s="150"/>
      <c r="T75" s="150"/>
      <c r="U75" s="150"/>
      <c r="V75" s="150"/>
      <c r="W75" s="150"/>
      <c r="X75" s="150"/>
      <c r="Y75" s="150"/>
      <c r="Z75" s="151">
        <f t="shared" si="30"/>
        <v>0</v>
      </c>
      <c r="AA75" s="150">
        <f t="shared" si="31"/>
        <v>0</v>
      </c>
    </row>
    <row r="76" spans="1:27" x14ac:dyDescent="0.25">
      <c r="A76" s="108"/>
      <c r="B76" s="139"/>
      <c r="C76" s="140"/>
      <c r="D76" s="14"/>
      <c r="E76" s="14"/>
      <c r="F76" s="14"/>
      <c r="G76" s="56"/>
      <c r="H76" s="69">
        <f t="shared" si="32"/>
        <v>0</v>
      </c>
      <c r="I76" s="69">
        <f t="shared" si="33"/>
        <v>0</v>
      </c>
      <c r="J76" s="69">
        <f t="shared" si="34"/>
        <v>0</v>
      </c>
      <c r="K76" s="86">
        <f t="shared" si="29"/>
        <v>0</v>
      </c>
      <c r="O76" s="149"/>
      <c r="P76" s="150"/>
      <c r="Q76" s="150"/>
      <c r="R76" s="150"/>
      <c r="S76" s="150"/>
      <c r="T76" s="150"/>
      <c r="U76" s="150"/>
      <c r="V76" s="150"/>
      <c r="W76" s="150"/>
      <c r="X76" s="150"/>
      <c r="Y76" s="150"/>
      <c r="Z76" s="151">
        <f t="shared" si="30"/>
        <v>0</v>
      </c>
      <c r="AA76" s="150">
        <f t="shared" si="31"/>
        <v>0</v>
      </c>
    </row>
    <row r="77" spans="1:27" x14ac:dyDescent="0.25">
      <c r="A77" s="108"/>
      <c r="B77" s="139"/>
      <c r="C77" s="140"/>
      <c r="D77" s="14"/>
      <c r="E77" s="14"/>
      <c r="F77" s="14"/>
      <c r="G77" s="56"/>
      <c r="H77" s="69">
        <f t="shared" si="32"/>
        <v>0</v>
      </c>
      <c r="I77" s="69">
        <f t="shared" si="33"/>
        <v>0</v>
      </c>
      <c r="J77" s="69">
        <f t="shared" si="34"/>
        <v>0</v>
      </c>
      <c r="K77" s="86">
        <f t="shared" si="29"/>
        <v>0</v>
      </c>
      <c r="O77" s="149"/>
      <c r="P77" s="150"/>
      <c r="Q77" s="150"/>
      <c r="R77" s="150"/>
      <c r="S77" s="150"/>
      <c r="T77" s="150"/>
      <c r="U77" s="150"/>
      <c r="V77" s="150"/>
      <c r="W77" s="150"/>
      <c r="X77" s="150"/>
      <c r="Y77" s="150"/>
      <c r="Z77" s="151">
        <f t="shared" si="30"/>
        <v>0</v>
      </c>
      <c r="AA77" s="150">
        <f t="shared" si="31"/>
        <v>0</v>
      </c>
    </row>
    <row r="78" spans="1:27" x14ac:dyDescent="0.25">
      <c r="A78" s="108"/>
      <c r="B78" s="29"/>
      <c r="C78" s="14"/>
      <c r="D78" s="14"/>
      <c r="E78" s="14"/>
      <c r="F78" s="14"/>
      <c r="G78" s="56"/>
      <c r="H78" s="69">
        <f t="shared" si="32"/>
        <v>0</v>
      </c>
      <c r="I78" s="69">
        <f t="shared" si="33"/>
        <v>0</v>
      </c>
      <c r="J78" s="69">
        <f t="shared" si="34"/>
        <v>0</v>
      </c>
      <c r="K78" s="86">
        <f t="shared" si="29"/>
        <v>0</v>
      </c>
      <c r="O78" s="149"/>
      <c r="P78" s="150"/>
      <c r="Q78" s="150"/>
      <c r="R78" s="150"/>
      <c r="S78" s="150"/>
      <c r="T78" s="150"/>
      <c r="U78" s="150"/>
      <c r="V78" s="150"/>
      <c r="W78" s="150"/>
      <c r="X78" s="150"/>
      <c r="Y78" s="150"/>
      <c r="Z78" s="151">
        <f t="shared" si="30"/>
        <v>0</v>
      </c>
      <c r="AA78" s="150">
        <f t="shared" si="31"/>
        <v>0</v>
      </c>
    </row>
    <row r="79" spans="1:27" x14ac:dyDescent="0.25">
      <c r="A79" s="108"/>
      <c r="B79" s="29"/>
      <c r="C79" s="14"/>
      <c r="D79" s="14"/>
      <c r="E79" s="14"/>
      <c r="F79" s="14"/>
      <c r="G79" s="56"/>
      <c r="H79" s="69">
        <f t="shared" si="32"/>
        <v>0</v>
      </c>
      <c r="I79" s="69">
        <f t="shared" si="33"/>
        <v>0</v>
      </c>
      <c r="J79" s="69">
        <f t="shared" si="34"/>
        <v>0</v>
      </c>
      <c r="K79" s="86">
        <f t="shared" si="29"/>
        <v>0</v>
      </c>
      <c r="P79" s="150"/>
      <c r="Q79" s="150"/>
      <c r="R79" s="150"/>
      <c r="S79" s="150"/>
      <c r="T79" s="150"/>
      <c r="U79" s="150"/>
      <c r="V79" s="150"/>
      <c r="W79" s="150"/>
      <c r="X79" s="150"/>
      <c r="Y79" s="150"/>
      <c r="Z79" s="151">
        <f t="shared" si="30"/>
        <v>0</v>
      </c>
      <c r="AA79" s="150">
        <f t="shared" si="31"/>
        <v>0</v>
      </c>
    </row>
    <row r="80" spans="1:27" x14ac:dyDescent="0.25">
      <c r="A80" s="108"/>
      <c r="B80" s="29"/>
      <c r="C80" s="14"/>
      <c r="D80" s="14"/>
      <c r="E80" s="14"/>
      <c r="F80" s="14"/>
      <c r="G80" s="56"/>
      <c r="H80" s="69">
        <f t="shared" si="32"/>
        <v>0</v>
      </c>
      <c r="I80" s="69">
        <f t="shared" si="33"/>
        <v>0</v>
      </c>
      <c r="J80" s="69">
        <f t="shared" si="34"/>
        <v>0</v>
      </c>
      <c r="K80" s="86">
        <f t="shared" si="29"/>
        <v>0</v>
      </c>
      <c r="P80" s="150"/>
      <c r="Q80" s="150"/>
      <c r="R80" s="150"/>
      <c r="S80" s="150"/>
      <c r="T80" s="150"/>
      <c r="U80" s="150"/>
      <c r="V80" s="150"/>
      <c r="W80" s="150"/>
      <c r="X80" s="150"/>
      <c r="Y80" s="150"/>
      <c r="Z80" s="151">
        <f t="shared" si="30"/>
        <v>0</v>
      </c>
      <c r="AA80" s="150">
        <f t="shared" si="31"/>
        <v>0</v>
      </c>
    </row>
    <row r="81" spans="1:27" x14ac:dyDescent="0.25">
      <c r="A81" s="108"/>
      <c r="B81" s="29"/>
      <c r="C81" s="14"/>
      <c r="D81" s="14"/>
      <c r="E81" s="14"/>
      <c r="F81" s="14"/>
      <c r="G81" s="56"/>
      <c r="H81" s="69">
        <f t="shared" si="32"/>
        <v>0</v>
      </c>
      <c r="I81" s="69">
        <f t="shared" si="33"/>
        <v>0</v>
      </c>
      <c r="J81" s="69">
        <f t="shared" si="34"/>
        <v>0</v>
      </c>
      <c r="K81" s="86">
        <f t="shared" si="29"/>
        <v>0</v>
      </c>
      <c r="O81" s="149"/>
      <c r="P81" s="150"/>
      <c r="Q81" s="150"/>
      <c r="R81" s="150"/>
      <c r="S81" s="150"/>
      <c r="T81" s="150"/>
      <c r="U81" s="150"/>
      <c r="V81" s="150"/>
      <c r="W81" s="150"/>
      <c r="X81" s="150"/>
      <c r="Y81" s="150"/>
      <c r="Z81" s="151">
        <f t="shared" si="30"/>
        <v>0</v>
      </c>
      <c r="AA81" s="150">
        <f t="shared" si="31"/>
        <v>0</v>
      </c>
    </row>
    <row r="82" spans="1:27" x14ac:dyDescent="0.25">
      <c r="A82" s="108"/>
      <c r="B82" s="29"/>
      <c r="C82" s="14"/>
      <c r="D82" s="14"/>
      <c r="E82" s="14"/>
      <c r="F82" s="14"/>
      <c r="G82" s="56"/>
      <c r="H82" s="69">
        <f t="shared" si="32"/>
        <v>0</v>
      </c>
      <c r="I82" s="69">
        <f t="shared" si="33"/>
        <v>0</v>
      </c>
      <c r="J82" s="69">
        <f t="shared" si="34"/>
        <v>0</v>
      </c>
      <c r="K82" s="86">
        <f t="shared" si="29"/>
        <v>0</v>
      </c>
      <c r="O82" s="149"/>
      <c r="P82" s="150"/>
      <c r="Q82" s="150"/>
      <c r="R82" s="150"/>
      <c r="S82" s="150"/>
      <c r="T82" s="150"/>
      <c r="U82" s="150"/>
      <c r="V82" s="150"/>
      <c r="W82" s="150"/>
      <c r="X82" s="150"/>
      <c r="Y82" s="150"/>
      <c r="Z82" s="151">
        <f t="shared" si="30"/>
        <v>0</v>
      </c>
      <c r="AA82" s="150">
        <f t="shared" si="31"/>
        <v>0</v>
      </c>
    </row>
    <row r="83" spans="1:27" x14ac:dyDescent="0.25">
      <c r="A83" s="108"/>
      <c r="B83" s="29"/>
      <c r="C83" s="14"/>
      <c r="D83" s="14"/>
      <c r="E83" s="14"/>
      <c r="F83" s="14"/>
      <c r="G83" s="56"/>
      <c r="H83" s="69">
        <f t="shared" si="32"/>
        <v>0</v>
      </c>
      <c r="I83" s="69">
        <f t="shared" si="33"/>
        <v>0</v>
      </c>
      <c r="J83" s="69">
        <f t="shared" si="34"/>
        <v>0</v>
      </c>
      <c r="K83" s="86">
        <f t="shared" si="29"/>
        <v>0</v>
      </c>
      <c r="O83" s="149"/>
      <c r="P83" s="150"/>
      <c r="Q83" s="150"/>
      <c r="R83" s="150"/>
      <c r="S83" s="150"/>
      <c r="T83" s="150"/>
      <c r="U83" s="150"/>
      <c r="V83" s="150"/>
      <c r="W83" s="150"/>
      <c r="X83" s="150"/>
      <c r="Y83" s="150"/>
      <c r="Z83" s="151">
        <f t="shared" si="30"/>
        <v>0</v>
      </c>
      <c r="AA83" s="150">
        <f t="shared" si="31"/>
        <v>0</v>
      </c>
    </row>
    <row r="84" spans="1:27" x14ac:dyDescent="0.25">
      <c r="A84" s="108"/>
      <c r="B84" s="29"/>
      <c r="C84" s="14"/>
      <c r="D84" s="14"/>
      <c r="E84" s="14"/>
      <c r="F84" s="14"/>
      <c r="G84" s="56"/>
      <c r="H84" s="69">
        <f t="shared" si="32"/>
        <v>0</v>
      </c>
      <c r="I84" s="69">
        <f t="shared" si="33"/>
        <v>0</v>
      </c>
      <c r="J84" s="69">
        <f t="shared" si="34"/>
        <v>0</v>
      </c>
      <c r="K84" s="86">
        <f t="shared" si="29"/>
        <v>0</v>
      </c>
      <c r="O84" s="149"/>
      <c r="P84" s="150"/>
      <c r="Q84" s="150"/>
      <c r="R84" s="150"/>
      <c r="S84" s="150"/>
      <c r="T84" s="150"/>
      <c r="U84" s="150"/>
      <c r="V84" s="150"/>
      <c r="W84" s="150"/>
      <c r="X84" s="150"/>
      <c r="Y84" s="150"/>
      <c r="Z84" s="151">
        <f t="shared" si="30"/>
        <v>0</v>
      </c>
      <c r="AA84" s="150">
        <f t="shared" si="31"/>
        <v>0</v>
      </c>
    </row>
    <row r="85" spans="1:27" ht="14.4" thickBot="1" x14ac:dyDescent="0.3">
      <c r="A85" s="108"/>
      <c r="B85" s="29"/>
      <c r="C85" s="14"/>
      <c r="D85" s="14"/>
      <c r="E85" s="14"/>
      <c r="F85" s="14"/>
      <c r="G85" s="56"/>
      <c r="H85" s="69">
        <f t="shared" si="32"/>
        <v>0</v>
      </c>
      <c r="I85" s="69">
        <f t="shared" si="33"/>
        <v>0</v>
      </c>
      <c r="J85" s="69">
        <f t="shared" si="34"/>
        <v>0</v>
      </c>
      <c r="K85" s="86">
        <f t="shared" si="29"/>
        <v>0</v>
      </c>
      <c r="O85" s="149"/>
      <c r="P85" s="150"/>
      <c r="Q85" s="150"/>
      <c r="R85" s="150"/>
      <c r="S85" s="150"/>
      <c r="T85" s="150"/>
      <c r="U85" s="150"/>
      <c r="V85" s="150"/>
      <c r="W85" s="150"/>
      <c r="X85" s="150"/>
      <c r="Y85" s="150"/>
      <c r="Z85" s="151">
        <f t="shared" si="30"/>
        <v>0</v>
      </c>
      <c r="AA85" s="150">
        <f t="shared" si="31"/>
        <v>0</v>
      </c>
    </row>
    <row r="86" spans="1:27" ht="13.95" customHeight="1" thickBot="1" x14ac:dyDescent="0.35">
      <c r="A86" s="283" t="s">
        <v>80</v>
      </c>
      <c r="B86" s="283"/>
      <c r="C86" s="283"/>
      <c r="D86" s="283"/>
      <c r="E86" s="283"/>
      <c r="F86" s="283"/>
      <c r="G86" s="284"/>
      <c r="H86" s="104">
        <f>ROUND(SUM(H73:H85),0)</f>
        <v>0</v>
      </c>
      <c r="I86" s="104">
        <f>ROUND(SUM(I73:I85),0)</f>
        <v>0</v>
      </c>
      <c r="J86" s="105">
        <f>ROUND(SUM(J73:J85),0)</f>
        <v>0</v>
      </c>
      <c r="K86" s="243">
        <f>SUM(H86:J86)</f>
        <v>0</v>
      </c>
      <c r="L86" s="244"/>
      <c r="O86" s="149"/>
      <c r="P86" s="155">
        <f>SUM(P73:P85)</f>
        <v>0</v>
      </c>
      <c r="Q86" s="155">
        <f t="shared" ref="Q86:Z86" si="35">SUM(Q73:Q85)</f>
        <v>0</v>
      </c>
      <c r="R86" s="155" t="s">
        <v>81</v>
      </c>
      <c r="S86" s="155">
        <f t="shared" si="35"/>
        <v>0</v>
      </c>
      <c r="T86" s="155">
        <f t="shared" si="35"/>
        <v>0</v>
      </c>
      <c r="U86" s="155">
        <f t="shared" si="35"/>
        <v>0</v>
      </c>
      <c r="V86" s="155">
        <f t="shared" si="35"/>
        <v>0</v>
      </c>
      <c r="W86" s="155">
        <f t="shared" si="35"/>
        <v>0</v>
      </c>
      <c r="X86" s="155">
        <f t="shared" si="35"/>
        <v>0</v>
      </c>
      <c r="Y86" s="155">
        <f t="shared" si="35"/>
        <v>0</v>
      </c>
      <c r="Z86" s="156">
        <f t="shared" si="35"/>
        <v>0</v>
      </c>
      <c r="AA86" s="155">
        <f t="shared" si="31"/>
        <v>0</v>
      </c>
    </row>
    <row r="87" spans="1:27" ht="21.6" customHeight="1" x14ac:dyDescent="0.25">
      <c r="A87" s="281" t="s">
        <v>4</v>
      </c>
      <c r="B87" s="282"/>
      <c r="C87" s="138"/>
      <c r="D87" s="138"/>
      <c r="E87" s="138"/>
      <c r="F87" s="138"/>
      <c r="G87" s="138"/>
      <c r="H87" s="121"/>
      <c r="I87" s="121"/>
      <c r="J87" s="121"/>
      <c r="K87" s="93"/>
      <c r="O87" s="149"/>
      <c r="P87" s="150"/>
      <c r="Q87" s="150"/>
      <c r="R87" s="150"/>
      <c r="S87" s="150"/>
      <c r="T87" s="150"/>
      <c r="U87" s="150"/>
      <c r="V87" s="150"/>
      <c r="W87" s="150"/>
      <c r="X87" s="150"/>
      <c r="Y87" s="150"/>
      <c r="Z87" s="151"/>
      <c r="AA87" s="150"/>
    </row>
    <row r="88" spans="1:27" x14ac:dyDescent="0.25">
      <c r="A88" s="108"/>
      <c r="B88" s="29"/>
      <c r="C88" s="14"/>
      <c r="D88" s="14"/>
      <c r="E88" s="14"/>
      <c r="F88" s="14"/>
      <c r="G88" s="53"/>
      <c r="H88" s="69">
        <f>C88*G88</f>
        <v>0</v>
      </c>
      <c r="I88" s="69">
        <f>D88*G88</f>
        <v>0</v>
      </c>
      <c r="J88" s="69">
        <f>G88*E88</f>
        <v>0</v>
      </c>
      <c r="K88" s="86">
        <f t="shared" ref="K88:K99" si="36">SUM(H88,I88,J88)</f>
        <v>0</v>
      </c>
      <c r="O88" s="149"/>
      <c r="P88" s="150"/>
      <c r="Q88" s="150"/>
      <c r="R88" s="150"/>
      <c r="S88" s="150"/>
      <c r="T88" s="150"/>
      <c r="U88" s="150"/>
      <c r="V88" s="150"/>
      <c r="W88" s="150"/>
      <c r="X88" s="150"/>
      <c r="Y88" s="150"/>
      <c r="Z88" s="151">
        <f t="shared" ref="Z88:Z99" si="37">SUM(P88:Y88)</f>
        <v>0</v>
      </c>
      <c r="AA88" s="150">
        <f t="shared" ref="AA88:AA100" si="38">K88-Z88</f>
        <v>0</v>
      </c>
    </row>
    <row r="89" spans="1:27" x14ac:dyDescent="0.25">
      <c r="A89" s="108"/>
      <c r="B89" s="29"/>
      <c r="C89" s="14"/>
      <c r="D89" s="14"/>
      <c r="E89" s="14"/>
      <c r="F89" s="14"/>
      <c r="G89" s="53"/>
      <c r="H89" s="69">
        <f t="shared" ref="H89:H99" si="39">C89*G89</f>
        <v>0</v>
      </c>
      <c r="I89" s="69">
        <f t="shared" ref="I89:I99" si="40">D89*G89</f>
        <v>0</v>
      </c>
      <c r="J89" s="69">
        <f t="shared" ref="J89:J99" si="41">G89*E89</f>
        <v>0</v>
      </c>
      <c r="K89" s="86">
        <f t="shared" si="36"/>
        <v>0</v>
      </c>
      <c r="O89" s="149"/>
      <c r="P89" s="150"/>
      <c r="Q89" s="150"/>
      <c r="R89" s="150"/>
      <c r="S89" s="150"/>
      <c r="T89" s="150"/>
      <c r="U89" s="150"/>
      <c r="V89" s="150"/>
      <c r="W89" s="150"/>
      <c r="X89" s="150"/>
      <c r="Y89" s="150"/>
      <c r="Z89" s="151">
        <f t="shared" si="37"/>
        <v>0</v>
      </c>
      <c r="AA89" s="150">
        <f t="shared" si="38"/>
        <v>0</v>
      </c>
    </row>
    <row r="90" spans="1:27" x14ac:dyDescent="0.25">
      <c r="A90" s="108"/>
      <c r="B90" s="29"/>
      <c r="C90" s="14"/>
      <c r="D90" s="14"/>
      <c r="E90" s="14"/>
      <c r="F90" s="14"/>
      <c r="G90" s="53"/>
      <c r="H90" s="69">
        <f t="shared" si="39"/>
        <v>0</v>
      </c>
      <c r="I90" s="69">
        <f t="shared" si="40"/>
        <v>0</v>
      </c>
      <c r="J90" s="69">
        <f t="shared" si="41"/>
        <v>0</v>
      </c>
      <c r="K90" s="86">
        <f t="shared" si="36"/>
        <v>0</v>
      </c>
      <c r="O90" s="149"/>
      <c r="P90" s="150"/>
      <c r="Q90" s="150"/>
      <c r="R90" s="150"/>
      <c r="S90" s="150"/>
      <c r="T90" s="150"/>
      <c r="U90" s="150"/>
      <c r="V90" s="150"/>
      <c r="W90" s="150"/>
      <c r="X90" s="150"/>
      <c r="Y90" s="150"/>
      <c r="Z90" s="151">
        <f t="shared" si="37"/>
        <v>0</v>
      </c>
      <c r="AA90" s="150">
        <f t="shared" si="38"/>
        <v>0</v>
      </c>
    </row>
    <row r="91" spans="1:27" x14ac:dyDescent="0.25">
      <c r="A91" s="108"/>
      <c r="B91" s="29"/>
      <c r="C91" s="14"/>
      <c r="D91" s="14"/>
      <c r="E91" s="14"/>
      <c r="F91" s="14"/>
      <c r="G91" s="53"/>
      <c r="H91" s="69">
        <f t="shared" si="39"/>
        <v>0</v>
      </c>
      <c r="I91" s="69">
        <f t="shared" si="40"/>
        <v>0</v>
      </c>
      <c r="J91" s="69">
        <f t="shared" si="41"/>
        <v>0</v>
      </c>
      <c r="K91" s="86">
        <f t="shared" si="36"/>
        <v>0</v>
      </c>
      <c r="P91" s="150"/>
      <c r="Q91" s="150"/>
      <c r="R91" s="150"/>
      <c r="S91" s="150"/>
      <c r="T91" s="150"/>
      <c r="U91" s="150"/>
      <c r="V91" s="150"/>
      <c r="W91" s="150"/>
      <c r="X91" s="150"/>
      <c r="Y91" s="150"/>
      <c r="Z91" s="151">
        <f t="shared" si="37"/>
        <v>0</v>
      </c>
      <c r="AA91" s="150">
        <f t="shared" si="38"/>
        <v>0</v>
      </c>
    </row>
    <row r="92" spans="1:27" x14ac:dyDescent="0.25">
      <c r="A92" s="108"/>
      <c r="B92" s="29"/>
      <c r="C92" s="14"/>
      <c r="D92" s="14"/>
      <c r="E92" s="14"/>
      <c r="F92" s="14"/>
      <c r="G92" s="53"/>
      <c r="H92" s="69">
        <f t="shared" si="39"/>
        <v>0</v>
      </c>
      <c r="I92" s="69">
        <f t="shared" si="40"/>
        <v>0</v>
      </c>
      <c r="J92" s="69">
        <f t="shared" si="41"/>
        <v>0</v>
      </c>
      <c r="K92" s="86">
        <f t="shared" si="36"/>
        <v>0</v>
      </c>
      <c r="P92" s="150"/>
      <c r="Q92" s="150"/>
      <c r="R92" s="150"/>
      <c r="S92" s="150"/>
      <c r="T92" s="150"/>
      <c r="U92" s="150"/>
      <c r="V92" s="150"/>
      <c r="W92" s="150"/>
      <c r="X92" s="150"/>
      <c r="Y92" s="150"/>
      <c r="Z92" s="151">
        <f t="shared" si="37"/>
        <v>0</v>
      </c>
      <c r="AA92" s="150">
        <f t="shared" si="38"/>
        <v>0</v>
      </c>
    </row>
    <row r="93" spans="1:27" x14ac:dyDescent="0.25">
      <c r="A93" s="108"/>
      <c r="B93" s="29"/>
      <c r="C93" s="14"/>
      <c r="D93" s="14"/>
      <c r="E93" s="14"/>
      <c r="F93" s="14"/>
      <c r="G93" s="53"/>
      <c r="H93" s="69">
        <f t="shared" si="39"/>
        <v>0</v>
      </c>
      <c r="I93" s="69">
        <f t="shared" si="40"/>
        <v>0</v>
      </c>
      <c r="J93" s="69">
        <f t="shared" si="41"/>
        <v>0</v>
      </c>
      <c r="K93" s="86">
        <f t="shared" si="36"/>
        <v>0</v>
      </c>
      <c r="P93" s="150"/>
      <c r="Q93" s="150"/>
      <c r="R93" s="150"/>
      <c r="S93" s="150"/>
      <c r="T93" s="150"/>
      <c r="U93" s="150"/>
      <c r="V93" s="150"/>
      <c r="W93" s="150"/>
      <c r="X93" s="150"/>
      <c r="Y93" s="150"/>
      <c r="Z93" s="151">
        <f t="shared" si="37"/>
        <v>0</v>
      </c>
      <c r="AA93" s="150">
        <f t="shared" si="38"/>
        <v>0</v>
      </c>
    </row>
    <row r="94" spans="1:27" x14ac:dyDescent="0.25">
      <c r="A94" s="108"/>
      <c r="B94" s="29"/>
      <c r="C94" s="14"/>
      <c r="D94" s="14"/>
      <c r="E94" s="14"/>
      <c r="F94" s="14"/>
      <c r="G94" s="53"/>
      <c r="H94" s="69">
        <f t="shared" si="39"/>
        <v>0</v>
      </c>
      <c r="I94" s="69">
        <f t="shared" si="40"/>
        <v>0</v>
      </c>
      <c r="J94" s="69">
        <f t="shared" si="41"/>
        <v>0</v>
      </c>
      <c r="K94" s="86">
        <f t="shared" si="36"/>
        <v>0</v>
      </c>
      <c r="P94" s="150"/>
      <c r="Q94" s="150"/>
      <c r="R94" s="150"/>
      <c r="S94" s="150"/>
      <c r="T94" s="150"/>
      <c r="U94" s="150"/>
      <c r="V94" s="150"/>
      <c r="W94" s="150"/>
      <c r="X94" s="150"/>
      <c r="Y94" s="150"/>
      <c r="Z94" s="151">
        <f t="shared" si="37"/>
        <v>0</v>
      </c>
      <c r="AA94" s="150">
        <f t="shared" si="38"/>
        <v>0</v>
      </c>
    </row>
    <row r="95" spans="1:27" x14ac:dyDescent="0.25">
      <c r="A95" s="108"/>
      <c r="B95" s="29"/>
      <c r="C95" s="14"/>
      <c r="D95" s="14"/>
      <c r="E95" s="14"/>
      <c r="F95" s="14"/>
      <c r="G95" s="53"/>
      <c r="H95" s="69">
        <f t="shared" si="39"/>
        <v>0</v>
      </c>
      <c r="I95" s="69">
        <f t="shared" si="40"/>
        <v>0</v>
      </c>
      <c r="J95" s="69">
        <f t="shared" si="41"/>
        <v>0</v>
      </c>
      <c r="K95" s="86">
        <f t="shared" si="36"/>
        <v>0</v>
      </c>
      <c r="P95" s="150"/>
      <c r="Q95" s="150"/>
      <c r="R95" s="150"/>
      <c r="S95" s="150"/>
      <c r="T95" s="150"/>
      <c r="U95" s="150"/>
      <c r="V95" s="150"/>
      <c r="W95" s="150"/>
      <c r="X95" s="150"/>
      <c r="Y95" s="150"/>
      <c r="Z95" s="151">
        <f t="shared" si="37"/>
        <v>0</v>
      </c>
      <c r="AA95" s="150">
        <f t="shared" si="38"/>
        <v>0</v>
      </c>
    </row>
    <row r="96" spans="1:27" x14ac:dyDescent="0.25">
      <c r="A96" s="108"/>
      <c r="B96" s="29"/>
      <c r="C96" s="14"/>
      <c r="D96" s="14"/>
      <c r="E96" s="14"/>
      <c r="F96" s="14"/>
      <c r="G96" s="53"/>
      <c r="H96" s="69">
        <f t="shared" si="39"/>
        <v>0</v>
      </c>
      <c r="I96" s="69">
        <f t="shared" si="40"/>
        <v>0</v>
      </c>
      <c r="J96" s="69">
        <f t="shared" si="41"/>
        <v>0</v>
      </c>
      <c r="K96" s="86">
        <f t="shared" si="36"/>
        <v>0</v>
      </c>
      <c r="P96" s="150"/>
      <c r="Q96" s="150"/>
      <c r="R96" s="150"/>
      <c r="S96" s="150"/>
      <c r="T96" s="150"/>
      <c r="U96" s="150"/>
      <c r="V96" s="150"/>
      <c r="W96" s="150"/>
      <c r="X96" s="150"/>
      <c r="Y96" s="150"/>
      <c r="Z96" s="151">
        <f t="shared" si="37"/>
        <v>0</v>
      </c>
      <c r="AA96" s="150">
        <f t="shared" si="38"/>
        <v>0</v>
      </c>
    </row>
    <row r="97" spans="1:27" x14ac:dyDescent="0.25">
      <c r="A97" s="108"/>
      <c r="B97" s="29"/>
      <c r="C97" s="14"/>
      <c r="D97" s="14"/>
      <c r="E97" s="14"/>
      <c r="F97" s="14"/>
      <c r="G97" s="53"/>
      <c r="H97" s="69">
        <f t="shared" si="39"/>
        <v>0</v>
      </c>
      <c r="I97" s="69">
        <f t="shared" si="40"/>
        <v>0</v>
      </c>
      <c r="J97" s="69">
        <f t="shared" si="41"/>
        <v>0</v>
      </c>
      <c r="K97" s="86">
        <f t="shared" si="36"/>
        <v>0</v>
      </c>
      <c r="P97" s="150"/>
      <c r="Q97" s="150"/>
      <c r="R97" s="150"/>
      <c r="S97" s="150"/>
      <c r="T97" s="150"/>
      <c r="U97" s="150"/>
      <c r="V97" s="150"/>
      <c r="W97" s="150"/>
      <c r="X97" s="150"/>
      <c r="Y97" s="150"/>
      <c r="Z97" s="151">
        <f t="shared" si="37"/>
        <v>0</v>
      </c>
      <c r="AA97" s="150">
        <f t="shared" si="38"/>
        <v>0</v>
      </c>
    </row>
    <row r="98" spans="1:27" x14ac:dyDescent="0.25">
      <c r="A98" s="108"/>
      <c r="B98" s="29"/>
      <c r="C98" s="14"/>
      <c r="D98" s="14"/>
      <c r="E98" s="14"/>
      <c r="F98" s="14"/>
      <c r="G98" s="53"/>
      <c r="H98" s="69">
        <f t="shared" si="39"/>
        <v>0</v>
      </c>
      <c r="I98" s="69">
        <f t="shared" si="40"/>
        <v>0</v>
      </c>
      <c r="J98" s="69">
        <f t="shared" si="41"/>
        <v>0</v>
      </c>
      <c r="K98" s="86">
        <f t="shared" si="36"/>
        <v>0</v>
      </c>
      <c r="P98" s="150"/>
      <c r="Q98" s="150"/>
      <c r="R98" s="150"/>
      <c r="S98" s="150"/>
      <c r="T98" s="150"/>
      <c r="U98" s="150"/>
      <c r="V98" s="150"/>
      <c r="W98" s="150"/>
      <c r="X98" s="150"/>
      <c r="Y98" s="150"/>
      <c r="Z98" s="151">
        <f t="shared" si="37"/>
        <v>0</v>
      </c>
      <c r="AA98" s="150">
        <f t="shared" si="38"/>
        <v>0</v>
      </c>
    </row>
    <row r="99" spans="1:27" ht="14.4" thickBot="1" x14ac:dyDescent="0.3">
      <c r="A99" s="108"/>
      <c r="B99" s="29"/>
      <c r="C99" s="14"/>
      <c r="D99" s="14"/>
      <c r="E99" s="14"/>
      <c r="F99" s="14"/>
      <c r="G99" s="53"/>
      <c r="H99" s="69">
        <f t="shared" si="39"/>
        <v>0</v>
      </c>
      <c r="I99" s="69">
        <f t="shared" si="40"/>
        <v>0</v>
      </c>
      <c r="J99" s="69">
        <f t="shared" si="41"/>
        <v>0</v>
      </c>
      <c r="K99" s="86">
        <f t="shared" si="36"/>
        <v>0</v>
      </c>
      <c r="P99" s="150"/>
      <c r="Q99" s="150"/>
      <c r="R99" s="150"/>
      <c r="S99" s="150"/>
      <c r="T99" s="150"/>
      <c r="U99" s="150"/>
      <c r="V99" s="150"/>
      <c r="W99" s="150"/>
      <c r="X99" s="150"/>
      <c r="Y99" s="150"/>
      <c r="Z99" s="151">
        <f t="shared" si="37"/>
        <v>0</v>
      </c>
      <c r="AA99" s="150">
        <f t="shared" si="38"/>
        <v>0</v>
      </c>
    </row>
    <row r="100" spans="1:27" ht="13.95" customHeight="1" thickBot="1" x14ac:dyDescent="0.35">
      <c r="A100" s="283" t="s">
        <v>92</v>
      </c>
      <c r="B100" s="283"/>
      <c r="C100" s="283"/>
      <c r="D100" s="283"/>
      <c r="E100" s="283"/>
      <c r="F100" s="283"/>
      <c r="G100" s="284"/>
      <c r="H100" s="104">
        <f>ROUND(SUM(H87:H99),0)</f>
        <v>0</v>
      </c>
      <c r="I100" s="104">
        <f>ROUND(SUM(I87:I99),0)</f>
        <v>0</v>
      </c>
      <c r="J100" s="105">
        <f>ROUND(SUM(J87:J99),0)</f>
        <v>0</v>
      </c>
      <c r="K100" s="243">
        <f>SUM(H100:J100)</f>
        <v>0</v>
      </c>
      <c r="L100" s="244"/>
      <c r="P100" s="155">
        <f>SUM(P87:P99)</f>
        <v>0</v>
      </c>
      <c r="Q100" s="155">
        <f t="shared" ref="Q100:Z100" si="42">SUM(Q87:Q99)</f>
        <v>0</v>
      </c>
      <c r="R100" s="155">
        <f t="shared" si="42"/>
        <v>0</v>
      </c>
      <c r="S100" s="155">
        <f t="shared" si="42"/>
        <v>0</v>
      </c>
      <c r="T100" s="155">
        <f t="shared" si="42"/>
        <v>0</v>
      </c>
      <c r="U100" s="155">
        <f t="shared" si="42"/>
        <v>0</v>
      </c>
      <c r="V100" s="155">
        <f t="shared" si="42"/>
        <v>0</v>
      </c>
      <c r="W100" s="155">
        <f t="shared" si="42"/>
        <v>0</v>
      </c>
      <c r="X100" s="155">
        <f t="shared" si="42"/>
        <v>0</v>
      </c>
      <c r="Y100" s="155">
        <f t="shared" si="42"/>
        <v>0</v>
      </c>
      <c r="Z100" s="156">
        <f t="shared" si="42"/>
        <v>0</v>
      </c>
      <c r="AA100" s="155">
        <f t="shared" si="38"/>
        <v>0</v>
      </c>
    </row>
    <row r="101" spans="1:27" ht="21.6" customHeight="1" x14ac:dyDescent="0.25">
      <c r="A101" s="281" t="s">
        <v>188</v>
      </c>
      <c r="B101" s="282"/>
      <c r="C101" s="138"/>
      <c r="D101" s="138"/>
      <c r="E101" s="138"/>
      <c r="F101" s="138"/>
      <c r="G101" s="138"/>
      <c r="H101" s="121"/>
      <c r="I101" s="121"/>
      <c r="J101" s="121"/>
      <c r="K101" s="93"/>
      <c r="P101" s="150"/>
      <c r="Q101" s="150"/>
      <c r="R101" s="150"/>
      <c r="S101" s="150"/>
      <c r="T101" s="150"/>
      <c r="U101" s="150"/>
      <c r="V101" s="150"/>
      <c r="W101" s="150"/>
      <c r="X101" s="150"/>
      <c r="Y101" s="150"/>
      <c r="Z101" s="151"/>
      <c r="AA101" s="150"/>
    </row>
    <row r="102" spans="1:27" x14ac:dyDescent="0.25">
      <c r="A102" s="108"/>
      <c r="B102" s="29"/>
      <c r="C102" s="14"/>
      <c r="D102" s="14"/>
      <c r="E102" s="14"/>
      <c r="F102" s="14"/>
      <c r="G102" s="53"/>
      <c r="H102" s="69">
        <f>C102*G102</f>
        <v>0</v>
      </c>
      <c r="I102" s="69">
        <f>D102*G102</f>
        <v>0</v>
      </c>
      <c r="J102" s="69">
        <f>G102*E102</f>
        <v>0</v>
      </c>
      <c r="K102" s="86">
        <f>SUM(H102,I102,J102)</f>
        <v>0</v>
      </c>
      <c r="P102" s="150"/>
      <c r="Q102" s="150"/>
      <c r="R102" s="150"/>
      <c r="S102" s="150"/>
      <c r="T102" s="150"/>
      <c r="U102" s="150"/>
      <c r="V102" s="150"/>
      <c r="W102" s="150"/>
      <c r="X102" s="150"/>
      <c r="Y102" s="150"/>
      <c r="Z102" s="151">
        <f t="shared" ref="Z102:Z113" si="43">SUM(P102:Y102)</f>
        <v>0</v>
      </c>
      <c r="AA102" s="150">
        <f t="shared" ref="AA102:AA114" si="44">K102-Z102</f>
        <v>0</v>
      </c>
    </row>
    <row r="103" spans="1:27" x14ac:dyDescent="0.25">
      <c r="A103" s="108"/>
      <c r="B103" s="29"/>
      <c r="D103" s="14"/>
      <c r="E103" s="14"/>
      <c r="F103" s="14"/>
      <c r="G103" s="53"/>
      <c r="H103" s="69">
        <f t="shared" ref="H103:H113" si="45">C103*G103</f>
        <v>0</v>
      </c>
      <c r="I103" s="69">
        <f t="shared" ref="I103:I113" si="46">D103*G103</f>
        <v>0</v>
      </c>
      <c r="J103" s="69">
        <f t="shared" ref="J103:J113" si="47">G103*E103</f>
        <v>0</v>
      </c>
      <c r="K103" s="86">
        <f t="shared" ref="K103:K113" si="48">SUM(H103,I103,J103)</f>
        <v>0</v>
      </c>
      <c r="P103" s="150"/>
      <c r="Q103" s="150"/>
      <c r="R103" s="150"/>
      <c r="S103" s="150"/>
      <c r="T103" s="150"/>
      <c r="U103" s="150"/>
      <c r="V103" s="150"/>
      <c r="W103" s="150"/>
      <c r="X103" s="150"/>
      <c r="Y103" s="150"/>
      <c r="Z103" s="151">
        <f t="shared" si="43"/>
        <v>0</v>
      </c>
      <c r="AA103" s="150">
        <f t="shared" si="44"/>
        <v>0</v>
      </c>
    </row>
    <row r="104" spans="1:27" x14ac:dyDescent="0.25">
      <c r="A104" s="108"/>
      <c r="B104" s="29"/>
      <c r="D104" s="14"/>
      <c r="E104" s="14"/>
      <c r="F104" s="14"/>
      <c r="G104" s="120"/>
      <c r="H104" s="69">
        <f t="shared" si="45"/>
        <v>0</v>
      </c>
      <c r="I104" s="69">
        <f t="shared" si="46"/>
        <v>0</v>
      </c>
      <c r="J104" s="69">
        <f t="shared" si="47"/>
        <v>0</v>
      </c>
      <c r="K104" s="86">
        <f t="shared" si="48"/>
        <v>0</v>
      </c>
      <c r="P104" s="150"/>
      <c r="Q104" s="150"/>
      <c r="R104" s="150"/>
      <c r="S104" s="150"/>
      <c r="T104" s="150"/>
      <c r="U104" s="150"/>
      <c r="V104" s="150"/>
      <c r="W104" s="150"/>
      <c r="X104" s="150"/>
      <c r="Y104" s="150"/>
      <c r="Z104" s="151">
        <f t="shared" si="43"/>
        <v>0</v>
      </c>
      <c r="AA104" s="150">
        <f t="shared" si="44"/>
        <v>0</v>
      </c>
    </row>
    <row r="105" spans="1:27" x14ac:dyDescent="0.25">
      <c r="A105" s="108"/>
      <c r="B105" s="29"/>
      <c r="D105" s="14"/>
      <c r="E105" s="14"/>
      <c r="F105" s="14"/>
      <c r="G105" s="120"/>
      <c r="H105" s="69">
        <f t="shared" si="45"/>
        <v>0</v>
      </c>
      <c r="I105" s="69">
        <f t="shared" si="46"/>
        <v>0</v>
      </c>
      <c r="J105" s="69">
        <f t="shared" si="47"/>
        <v>0</v>
      </c>
      <c r="K105" s="86">
        <f t="shared" si="48"/>
        <v>0</v>
      </c>
      <c r="P105" s="150"/>
      <c r="Q105" s="150"/>
      <c r="R105" s="150"/>
      <c r="S105" s="150"/>
      <c r="T105" s="150"/>
      <c r="U105" s="150"/>
      <c r="V105" s="150"/>
      <c r="W105" s="150"/>
      <c r="X105" s="150"/>
      <c r="Y105" s="150"/>
      <c r="Z105" s="151">
        <f t="shared" si="43"/>
        <v>0</v>
      </c>
      <c r="AA105" s="150">
        <f t="shared" si="44"/>
        <v>0</v>
      </c>
    </row>
    <row r="106" spans="1:27" x14ac:dyDescent="0.25">
      <c r="A106" s="108"/>
      <c r="B106" s="29"/>
      <c r="C106" s="14"/>
      <c r="D106" s="14"/>
      <c r="E106" s="14"/>
      <c r="F106" s="14"/>
      <c r="G106" s="53"/>
      <c r="H106" s="69">
        <f t="shared" si="45"/>
        <v>0</v>
      </c>
      <c r="I106" s="69">
        <f t="shared" si="46"/>
        <v>0</v>
      </c>
      <c r="J106" s="69">
        <f t="shared" si="47"/>
        <v>0</v>
      </c>
      <c r="K106" s="86">
        <f t="shared" si="48"/>
        <v>0</v>
      </c>
      <c r="P106" s="150"/>
      <c r="Q106" s="150"/>
      <c r="R106" s="150"/>
      <c r="S106" s="150"/>
      <c r="T106" s="150"/>
      <c r="U106" s="150"/>
      <c r="V106" s="150"/>
      <c r="W106" s="150"/>
      <c r="X106" s="150"/>
      <c r="Y106" s="150"/>
      <c r="Z106" s="151">
        <f t="shared" si="43"/>
        <v>0</v>
      </c>
      <c r="AA106" s="150">
        <f t="shared" si="44"/>
        <v>0</v>
      </c>
    </row>
    <row r="107" spans="1:27" x14ac:dyDescent="0.25">
      <c r="A107" s="108"/>
      <c r="B107" s="29"/>
      <c r="C107" s="14"/>
      <c r="D107" s="14"/>
      <c r="E107" s="14"/>
      <c r="F107" s="14"/>
      <c r="G107" s="53"/>
      <c r="H107" s="69">
        <f t="shared" si="45"/>
        <v>0</v>
      </c>
      <c r="I107" s="69">
        <f t="shared" si="46"/>
        <v>0</v>
      </c>
      <c r="J107" s="69">
        <f t="shared" si="47"/>
        <v>0</v>
      </c>
      <c r="K107" s="86">
        <f t="shared" si="48"/>
        <v>0</v>
      </c>
      <c r="P107" s="150"/>
      <c r="Q107" s="150"/>
      <c r="R107" s="150"/>
      <c r="S107" s="150"/>
      <c r="T107" s="150"/>
      <c r="U107" s="150"/>
      <c r="V107" s="150"/>
      <c r="W107" s="150"/>
      <c r="X107" s="150"/>
      <c r="Y107" s="150"/>
      <c r="Z107" s="151">
        <f t="shared" si="43"/>
        <v>0</v>
      </c>
      <c r="AA107" s="150">
        <f t="shared" si="44"/>
        <v>0</v>
      </c>
    </row>
    <row r="108" spans="1:27" x14ac:dyDescent="0.25">
      <c r="A108" s="108"/>
      <c r="B108" s="29"/>
      <c r="C108" s="14"/>
      <c r="D108" s="14"/>
      <c r="E108" s="14"/>
      <c r="F108" s="14"/>
      <c r="G108" s="53"/>
      <c r="H108" s="69">
        <f t="shared" si="45"/>
        <v>0</v>
      </c>
      <c r="I108" s="69">
        <f t="shared" si="46"/>
        <v>0</v>
      </c>
      <c r="J108" s="69">
        <f t="shared" si="47"/>
        <v>0</v>
      </c>
      <c r="K108" s="86">
        <f t="shared" si="48"/>
        <v>0</v>
      </c>
      <c r="P108" s="150"/>
      <c r="Q108" s="150"/>
      <c r="R108" s="150"/>
      <c r="S108" s="150"/>
      <c r="T108" s="150"/>
      <c r="U108" s="150"/>
      <c r="V108" s="150"/>
      <c r="W108" s="150"/>
      <c r="X108" s="150"/>
      <c r="Y108" s="150"/>
      <c r="Z108" s="151">
        <f t="shared" si="43"/>
        <v>0</v>
      </c>
      <c r="AA108" s="150">
        <f t="shared" si="44"/>
        <v>0</v>
      </c>
    </row>
    <row r="109" spans="1:27" x14ac:dyDescent="0.25">
      <c r="A109" s="108"/>
      <c r="B109" s="29"/>
      <c r="C109" s="14"/>
      <c r="D109" s="14"/>
      <c r="E109" s="14"/>
      <c r="F109" s="14"/>
      <c r="G109" s="53"/>
      <c r="H109" s="69">
        <f t="shared" si="45"/>
        <v>0</v>
      </c>
      <c r="I109" s="69">
        <f t="shared" si="46"/>
        <v>0</v>
      </c>
      <c r="J109" s="69">
        <f t="shared" si="47"/>
        <v>0</v>
      </c>
      <c r="K109" s="86">
        <f t="shared" si="48"/>
        <v>0</v>
      </c>
      <c r="P109" s="150"/>
      <c r="Q109" s="150"/>
      <c r="R109" s="150"/>
      <c r="S109" s="150"/>
      <c r="T109" s="150"/>
      <c r="U109" s="150"/>
      <c r="V109" s="150"/>
      <c r="W109" s="150"/>
      <c r="X109" s="150"/>
      <c r="Y109" s="150"/>
      <c r="Z109" s="151">
        <f t="shared" si="43"/>
        <v>0</v>
      </c>
      <c r="AA109" s="150">
        <f t="shared" si="44"/>
        <v>0</v>
      </c>
    </row>
    <row r="110" spans="1:27" x14ac:dyDescent="0.25">
      <c r="A110" s="108"/>
      <c r="B110" s="29"/>
      <c r="C110" s="14"/>
      <c r="D110" s="14"/>
      <c r="E110" s="14"/>
      <c r="F110" s="14"/>
      <c r="G110" s="53"/>
      <c r="H110" s="69">
        <f t="shared" si="45"/>
        <v>0</v>
      </c>
      <c r="I110" s="69">
        <f t="shared" si="46"/>
        <v>0</v>
      </c>
      <c r="J110" s="69">
        <f t="shared" si="47"/>
        <v>0</v>
      </c>
      <c r="K110" s="86">
        <f t="shared" si="48"/>
        <v>0</v>
      </c>
      <c r="P110" s="150"/>
      <c r="Q110" s="150"/>
      <c r="R110" s="150"/>
      <c r="S110" s="150"/>
      <c r="T110" s="150"/>
      <c r="U110" s="150"/>
      <c r="V110" s="150"/>
      <c r="W110" s="150"/>
      <c r="X110" s="150"/>
      <c r="Y110" s="150"/>
      <c r="Z110" s="151">
        <f t="shared" si="43"/>
        <v>0</v>
      </c>
      <c r="AA110" s="150">
        <f t="shared" si="44"/>
        <v>0</v>
      </c>
    </row>
    <row r="111" spans="1:27" x14ac:dyDescent="0.25">
      <c r="A111" s="108"/>
      <c r="B111" s="29"/>
      <c r="C111" s="14"/>
      <c r="D111" s="14"/>
      <c r="E111" s="14"/>
      <c r="F111" s="14"/>
      <c r="G111" s="53"/>
      <c r="H111" s="69">
        <f t="shared" si="45"/>
        <v>0</v>
      </c>
      <c r="I111" s="69">
        <f t="shared" si="46"/>
        <v>0</v>
      </c>
      <c r="J111" s="69">
        <f t="shared" si="47"/>
        <v>0</v>
      </c>
      <c r="K111" s="86">
        <f t="shared" si="48"/>
        <v>0</v>
      </c>
      <c r="P111" s="150"/>
      <c r="Q111" s="150"/>
      <c r="R111" s="150"/>
      <c r="S111" s="150"/>
      <c r="T111" s="150"/>
      <c r="U111" s="150"/>
      <c r="V111" s="150"/>
      <c r="W111" s="150"/>
      <c r="X111" s="150"/>
      <c r="Y111" s="150"/>
      <c r="Z111" s="151">
        <f t="shared" si="43"/>
        <v>0</v>
      </c>
      <c r="AA111" s="150">
        <f t="shared" si="44"/>
        <v>0</v>
      </c>
    </row>
    <row r="112" spans="1:27" x14ac:dyDescent="0.25">
      <c r="A112" s="108"/>
      <c r="B112" s="29"/>
      <c r="C112" s="14"/>
      <c r="D112" s="14"/>
      <c r="E112" s="14"/>
      <c r="F112" s="14"/>
      <c r="G112" s="53"/>
      <c r="H112" s="69">
        <f t="shared" si="45"/>
        <v>0</v>
      </c>
      <c r="I112" s="69">
        <f t="shared" si="46"/>
        <v>0</v>
      </c>
      <c r="J112" s="69">
        <f t="shared" si="47"/>
        <v>0</v>
      </c>
      <c r="K112" s="86">
        <f t="shared" si="48"/>
        <v>0</v>
      </c>
      <c r="O112" s="149"/>
      <c r="P112" s="150"/>
      <c r="Q112" s="150"/>
      <c r="R112" s="150"/>
      <c r="S112" s="150"/>
      <c r="T112" s="150"/>
      <c r="U112" s="150"/>
      <c r="V112" s="150"/>
      <c r="W112" s="150"/>
      <c r="X112" s="150"/>
      <c r="Y112" s="150"/>
      <c r="Z112" s="151">
        <f t="shared" si="43"/>
        <v>0</v>
      </c>
      <c r="AA112" s="150">
        <f t="shared" si="44"/>
        <v>0</v>
      </c>
    </row>
    <row r="113" spans="1:27" ht="14.4" thickBot="1" x14ac:dyDescent="0.3">
      <c r="A113" s="108"/>
      <c r="B113" s="29"/>
      <c r="C113" s="14"/>
      <c r="D113" s="14"/>
      <c r="E113" s="14"/>
      <c r="F113" s="14"/>
      <c r="G113" s="53"/>
      <c r="H113" s="69">
        <f t="shared" si="45"/>
        <v>0</v>
      </c>
      <c r="I113" s="69">
        <f t="shared" si="46"/>
        <v>0</v>
      </c>
      <c r="J113" s="69">
        <f t="shared" si="47"/>
        <v>0</v>
      </c>
      <c r="K113" s="86">
        <f t="shared" si="48"/>
        <v>0</v>
      </c>
      <c r="P113" s="150"/>
      <c r="Q113" s="150"/>
      <c r="R113" s="150"/>
      <c r="S113" s="150"/>
      <c r="T113" s="150"/>
      <c r="U113" s="150"/>
      <c r="V113" s="150"/>
      <c r="W113" s="150"/>
      <c r="X113" s="150"/>
      <c r="Y113" s="150"/>
      <c r="Z113" s="151">
        <f t="shared" si="43"/>
        <v>0</v>
      </c>
      <c r="AA113" s="150">
        <f t="shared" si="44"/>
        <v>0</v>
      </c>
    </row>
    <row r="114" spans="1:27" ht="14.4" thickBot="1" x14ac:dyDescent="0.35">
      <c r="A114" s="283" t="s">
        <v>204</v>
      </c>
      <c r="B114" s="283"/>
      <c r="C114" s="283"/>
      <c r="D114" s="283"/>
      <c r="E114" s="283"/>
      <c r="F114" s="283"/>
      <c r="G114" s="284"/>
      <c r="H114" s="104">
        <f>ROUND(SUM(H102:H113),0)</f>
        <v>0</v>
      </c>
      <c r="I114" s="104">
        <f t="shared" ref="I114:J114" si="49">ROUND(SUM(I102:I113),0)</f>
        <v>0</v>
      </c>
      <c r="J114" s="105">
        <f t="shared" si="49"/>
        <v>0</v>
      </c>
      <c r="K114" s="243">
        <f>SUM(H114:J114)</f>
        <v>0</v>
      </c>
      <c r="L114" s="244"/>
      <c r="P114" s="155">
        <f>SUM(P101:P113)</f>
        <v>0</v>
      </c>
      <c r="Q114" s="155">
        <f t="shared" ref="Q114" si="50">SUM(Q101:Q113)</f>
        <v>0</v>
      </c>
      <c r="R114" s="155">
        <f t="shared" ref="R114" si="51">SUM(R101:R113)</f>
        <v>0</v>
      </c>
      <c r="S114" s="155">
        <f t="shared" ref="S114" si="52">SUM(S101:S113)</f>
        <v>0</v>
      </c>
      <c r="T114" s="155">
        <f t="shared" ref="T114" si="53">SUM(T101:T113)</f>
        <v>0</v>
      </c>
      <c r="U114" s="155">
        <f t="shared" ref="U114" si="54">SUM(U101:U113)</f>
        <v>0</v>
      </c>
      <c r="V114" s="155">
        <f t="shared" ref="V114" si="55">SUM(V101:V113)</f>
        <v>0</v>
      </c>
      <c r="W114" s="155">
        <f t="shared" ref="W114" si="56">SUM(W101:W113)</f>
        <v>0</v>
      </c>
      <c r="X114" s="155">
        <f t="shared" ref="X114" si="57">SUM(X101:X113)</f>
        <v>0</v>
      </c>
      <c r="Y114" s="155">
        <f t="shared" ref="Y114" si="58">SUM(Y101:Y113)</f>
        <v>0</v>
      </c>
      <c r="Z114" s="156">
        <f t="shared" ref="Z114" si="59">SUM(Z101:Z113)</f>
        <v>0</v>
      </c>
      <c r="AA114" s="155">
        <f t="shared" si="44"/>
        <v>0</v>
      </c>
    </row>
    <row r="115" spans="1:27" ht="21.6" customHeight="1" x14ac:dyDescent="0.25">
      <c r="A115" s="281" t="s">
        <v>6</v>
      </c>
      <c r="B115" s="282"/>
      <c r="C115" s="138"/>
      <c r="D115" s="138"/>
      <c r="E115" s="138"/>
      <c r="F115" s="138"/>
      <c r="G115" s="138"/>
      <c r="H115" s="121"/>
      <c r="I115" s="121"/>
      <c r="J115" s="121"/>
      <c r="K115" s="93"/>
      <c r="P115" s="150"/>
      <c r="Q115" s="150"/>
      <c r="R115" s="150"/>
      <c r="S115" s="150"/>
      <c r="T115" s="150"/>
      <c r="U115" s="150"/>
      <c r="V115" s="150"/>
      <c r="W115" s="150"/>
      <c r="X115" s="150"/>
      <c r="Y115" s="150"/>
      <c r="Z115" s="151"/>
      <c r="AA115" s="150"/>
    </row>
    <row r="116" spans="1:27" x14ac:dyDescent="0.25">
      <c r="A116" s="108"/>
      <c r="B116" s="29"/>
      <c r="C116" s="14"/>
      <c r="D116" s="14"/>
      <c r="E116" s="14"/>
      <c r="F116" s="14"/>
      <c r="G116" s="53"/>
      <c r="H116" s="69">
        <f>C116*G116</f>
        <v>0</v>
      </c>
      <c r="I116" s="69">
        <f>D116*G116</f>
        <v>0</v>
      </c>
      <c r="J116" s="69">
        <f>G116*E116</f>
        <v>0</v>
      </c>
      <c r="K116" s="86">
        <f t="shared" ref="K116:K127" si="60">SUM(H116,I116,J116)</f>
        <v>0</v>
      </c>
      <c r="P116" s="150"/>
      <c r="Q116" s="150"/>
      <c r="R116" s="150"/>
      <c r="S116" s="150"/>
      <c r="T116" s="150"/>
      <c r="U116" s="150"/>
      <c r="V116" s="150"/>
      <c r="W116" s="150"/>
      <c r="X116" s="150"/>
      <c r="Y116" s="150"/>
      <c r="Z116" s="151">
        <f t="shared" ref="Z116:Z127" si="61">SUM(P116:Y116)</f>
        <v>0</v>
      </c>
      <c r="AA116" s="150">
        <f t="shared" ref="AA116:AA128" si="62">K116-Z116</f>
        <v>0</v>
      </c>
    </row>
    <row r="117" spans="1:27" x14ac:dyDescent="0.25">
      <c r="A117" s="108"/>
      <c r="B117" s="29"/>
      <c r="C117" s="14"/>
      <c r="D117" s="14"/>
      <c r="E117" s="14"/>
      <c r="F117" s="14"/>
      <c r="G117" s="53"/>
      <c r="H117" s="69">
        <f t="shared" ref="H117:H127" si="63">C117*G117</f>
        <v>0</v>
      </c>
      <c r="I117" s="69">
        <f t="shared" ref="I117:I127" si="64">D117*G117</f>
        <v>0</v>
      </c>
      <c r="J117" s="69">
        <f t="shared" ref="J117:J127" si="65">G117*E117</f>
        <v>0</v>
      </c>
      <c r="K117" s="86">
        <f t="shared" si="60"/>
        <v>0</v>
      </c>
      <c r="P117" s="150"/>
      <c r="Q117" s="150"/>
      <c r="R117" s="150"/>
      <c r="S117" s="150"/>
      <c r="T117" s="150"/>
      <c r="U117" s="150"/>
      <c r="V117" s="150"/>
      <c r="W117" s="150"/>
      <c r="X117" s="150"/>
      <c r="Y117" s="150"/>
      <c r="Z117" s="151">
        <f t="shared" si="61"/>
        <v>0</v>
      </c>
      <c r="AA117" s="150">
        <f t="shared" si="62"/>
        <v>0</v>
      </c>
    </row>
    <row r="118" spans="1:27" x14ac:dyDescent="0.25">
      <c r="A118" s="108"/>
      <c r="B118" s="29"/>
      <c r="C118" s="14"/>
      <c r="D118" s="14"/>
      <c r="E118" s="14"/>
      <c r="F118" s="14"/>
      <c r="G118" s="53"/>
      <c r="H118" s="69">
        <f t="shared" si="63"/>
        <v>0</v>
      </c>
      <c r="I118" s="69">
        <f t="shared" si="64"/>
        <v>0</v>
      </c>
      <c r="J118" s="69">
        <f t="shared" si="65"/>
        <v>0</v>
      </c>
      <c r="K118" s="86">
        <f t="shared" si="60"/>
        <v>0</v>
      </c>
      <c r="P118" s="150"/>
      <c r="Q118" s="150"/>
      <c r="R118" s="150"/>
      <c r="S118" s="150"/>
      <c r="T118" s="150"/>
      <c r="U118" s="150"/>
      <c r="V118" s="150"/>
      <c r="W118" s="150"/>
      <c r="X118" s="150"/>
      <c r="Y118" s="150"/>
      <c r="Z118" s="151">
        <f t="shared" si="61"/>
        <v>0</v>
      </c>
      <c r="AA118" s="150">
        <f t="shared" si="62"/>
        <v>0</v>
      </c>
    </row>
    <row r="119" spans="1:27" x14ac:dyDescent="0.25">
      <c r="A119" s="108"/>
      <c r="B119" s="29"/>
      <c r="C119" s="14"/>
      <c r="D119" s="14"/>
      <c r="E119" s="14"/>
      <c r="F119" s="14"/>
      <c r="G119" s="53"/>
      <c r="H119" s="69">
        <f t="shared" si="63"/>
        <v>0</v>
      </c>
      <c r="I119" s="69">
        <f t="shared" si="64"/>
        <v>0</v>
      </c>
      <c r="J119" s="69">
        <f t="shared" si="65"/>
        <v>0</v>
      </c>
      <c r="K119" s="86">
        <f t="shared" si="60"/>
        <v>0</v>
      </c>
      <c r="P119" s="150"/>
      <c r="Q119" s="150"/>
      <c r="R119" s="150"/>
      <c r="S119" s="150"/>
      <c r="T119" s="150"/>
      <c r="U119" s="150"/>
      <c r="V119" s="150"/>
      <c r="W119" s="150"/>
      <c r="X119" s="150"/>
      <c r="Y119" s="150"/>
      <c r="Z119" s="151">
        <f t="shared" si="61"/>
        <v>0</v>
      </c>
      <c r="AA119" s="150">
        <f t="shared" si="62"/>
        <v>0</v>
      </c>
    </row>
    <row r="120" spans="1:27" x14ac:dyDescent="0.25">
      <c r="A120" s="108"/>
      <c r="B120" s="29"/>
      <c r="C120" s="14"/>
      <c r="D120" s="14"/>
      <c r="E120" s="14"/>
      <c r="F120" s="14"/>
      <c r="G120" s="53"/>
      <c r="H120" s="69">
        <f t="shared" si="63"/>
        <v>0</v>
      </c>
      <c r="I120" s="69">
        <f t="shared" si="64"/>
        <v>0</v>
      </c>
      <c r="J120" s="69">
        <f t="shared" si="65"/>
        <v>0</v>
      </c>
      <c r="K120" s="86">
        <f t="shared" si="60"/>
        <v>0</v>
      </c>
      <c r="P120" s="150"/>
      <c r="Q120" s="150"/>
      <c r="R120" s="150"/>
      <c r="S120" s="150"/>
      <c r="T120" s="150"/>
      <c r="U120" s="150"/>
      <c r="V120" s="150"/>
      <c r="W120" s="150"/>
      <c r="X120" s="150"/>
      <c r="Y120" s="150"/>
      <c r="Z120" s="151">
        <f t="shared" si="61"/>
        <v>0</v>
      </c>
      <c r="AA120" s="150">
        <f t="shared" si="62"/>
        <v>0</v>
      </c>
    </row>
    <row r="121" spans="1:27" x14ac:dyDescent="0.25">
      <c r="A121" s="108"/>
      <c r="B121" s="29"/>
      <c r="C121" s="14"/>
      <c r="D121" s="14"/>
      <c r="E121" s="14"/>
      <c r="F121" s="14"/>
      <c r="G121" s="53"/>
      <c r="H121" s="69">
        <f t="shared" si="63"/>
        <v>0</v>
      </c>
      <c r="I121" s="69">
        <f t="shared" si="64"/>
        <v>0</v>
      </c>
      <c r="J121" s="69">
        <f t="shared" si="65"/>
        <v>0</v>
      </c>
      <c r="K121" s="86">
        <f t="shared" si="60"/>
        <v>0</v>
      </c>
      <c r="P121" s="150"/>
      <c r="Q121" s="150"/>
      <c r="R121" s="150"/>
      <c r="S121" s="150"/>
      <c r="T121" s="150"/>
      <c r="U121" s="150"/>
      <c r="V121" s="150"/>
      <c r="W121" s="150"/>
      <c r="X121" s="150"/>
      <c r="Y121" s="150"/>
      <c r="Z121" s="151">
        <f t="shared" si="61"/>
        <v>0</v>
      </c>
      <c r="AA121" s="150">
        <f t="shared" si="62"/>
        <v>0</v>
      </c>
    </row>
    <row r="122" spans="1:27" x14ac:dyDescent="0.25">
      <c r="A122" s="108"/>
      <c r="B122" s="29"/>
      <c r="C122" s="14"/>
      <c r="D122" s="14"/>
      <c r="E122" s="14"/>
      <c r="F122" s="14"/>
      <c r="G122" s="53"/>
      <c r="H122" s="69">
        <f t="shared" si="63"/>
        <v>0</v>
      </c>
      <c r="I122" s="69">
        <f t="shared" si="64"/>
        <v>0</v>
      </c>
      <c r="J122" s="69">
        <f t="shared" si="65"/>
        <v>0</v>
      </c>
      <c r="K122" s="86">
        <f t="shared" si="60"/>
        <v>0</v>
      </c>
      <c r="P122" s="150"/>
      <c r="Q122" s="150"/>
      <c r="R122" s="150"/>
      <c r="S122" s="150"/>
      <c r="T122" s="150"/>
      <c r="U122" s="150"/>
      <c r="V122" s="150"/>
      <c r="W122" s="150"/>
      <c r="X122" s="150"/>
      <c r="Y122" s="150"/>
      <c r="Z122" s="151">
        <f t="shared" si="61"/>
        <v>0</v>
      </c>
      <c r="AA122" s="150">
        <f t="shared" si="62"/>
        <v>0</v>
      </c>
    </row>
    <row r="123" spans="1:27" x14ac:dyDescent="0.25">
      <c r="A123" s="108"/>
      <c r="B123" s="29"/>
      <c r="C123" s="14"/>
      <c r="D123" s="14"/>
      <c r="E123" s="14"/>
      <c r="F123" s="14"/>
      <c r="G123" s="53"/>
      <c r="H123" s="69">
        <f t="shared" si="63"/>
        <v>0</v>
      </c>
      <c r="I123" s="69">
        <f t="shared" si="64"/>
        <v>0</v>
      </c>
      <c r="J123" s="69">
        <f t="shared" si="65"/>
        <v>0</v>
      </c>
      <c r="K123" s="86">
        <f t="shared" si="60"/>
        <v>0</v>
      </c>
      <c r="P123" s="150"/>
      <c r="Q123" s="150"/>
      <c r="R123" s="150"/>
      <c r="S123" s="150"/>
      <c r="T123" s="150"/>
      <c r="U123" s="150"/>
      <c r="V123" s="150"/>
      <c r="W123" s="150"/>
      <c r="X123" s="150"/>
      <c r="Y123" s="150"/>
      <c r="Z123" s="151">
        <f t="shared" si="61"/>
        <v>0</v>
      </c>
      <c r="AA123" s="150">
        <f t="shared" si="62"/>
        <v>0</v>
      </c>
    </row>
    <row r="124" spans="1:27" x14ac:dyDescent="0.25">
      <c r="A124" s="108"/>
      <c r="B124" s="29"/>
      <c r="C124" s="14"/>
      <c r="D124" s="14"/>
      <c r="E124" s="14"/>
      <c r="F124" s="14"/>
      <c r="G124" s="53"/>
      <c r="H124" s="69">
        <f t="shared" si="63"/>
        <v>0</v>
      </c>
      <c r="I124" s="69">
        <f t="shared" si="64"/>
        <v>0</v>
      </c>
      <c r="J124" s="69">
        <f t="shared" si="65"/>
        <v>0</v>
      </c>
      <c r="K124" s="86">
        <f t="shared" si="60"/>
        <v>0</v>
      </c>
      <c r="P124" s="150"/>
      <c r="Q124" s="150"/>
      <c r="R124" s="150"/>
      <c r="S124" s="150"/>
      <c r="T124" s="150"/>
      <c r="U124" s="150"/>
      <c r="V124" s="150"/>
      <c r="W124" s="150"/>
      <c r="X124" s="150"/>
      <c r="Y124" s="150"/>
      <c r="Z124" s="151">
        <f t="shared" si="61"/>
        <v>0</v>
      </c>
      <c r="AA124" s="150">
        <f t="shared" si="62"/>
        <v>0</v>
      </c>
    </row>
    <row r="125" spans="1:27" x14ac:dyDescent="0.25">
      <c r="A125" s="108"/>
      <c r="B125" s="29"/>
      <c r="C125" s="14"/>
      <c r="D125" s="14"/>
      <c r="E125" s="14"/>
      <c r="F125" s="14"/>
      <c r="G125" s="53"/>
      <c r="H125" s="69">
        <f t="shared" si="63"/>
        <v>0</v>
      </c>
      <c r="I125" s="69">
        <f t="shared" si="64"/>
        <v>0</v>
      </c>
      <c r="J125" s="69">
        <f t="shared" si="65"/>
        <v>0</v>
      </c>
      <c r="K125" s="86">
        <f t="shared" si="60"/>
        <v>0</v>
      </c>
      <c r="P125" s="150"/>
      <c r="Q125" s="150"/>
      <c r="R125" s="150"/>
      <c r="S125" s="150"/>
      <c r="T125" s="150"/>
      <c r="U125" s="150"/>
      <c r="V125" s="150"/>
      <c r="W125" s="150"/>
      <c r="X125" s="150"/>
      <c r="Y125" s="150"/>
      <c r="Z125" s="151">
        <f t="shared" si="61"/>
        <v>0</v>
      </c>
      <c r="AA125" s="150">
        <f t="shared" si="62"/>
        <v>0</v>
      </c>
    </row>
    <row r="126" spans="1:27" x14ac:dyDescent="0.25">
      <c r="A126" s="108"/>
      <c r="B126" s="29"/>
      <c r="C126" s="14"/>
      <c r="D126" s="14"/>
      <c r="E126" s="14"/>
      <c r="F126" s="14"/>
      <c r="G126" s="53"/>
      <c r="H126" s="69">
        <f t="shared" si="63"/>
        <v>0</v>
      </c>
      <c r="I126" s="69">
        <f t="shared" si="64"/>
        <v>0</v>
      </c>
      <c r="J126" s="69">
        <f t="shared" si="65"/>
        <v>0</v>
      </c>
      <c r="K126" s="86">
        <f t="shared" si="60"/>
        <v>0</v>
      </c>
      <c r="L126" s="106"/>
      <c r="P126" s="150"/>
      <c r="Q126" s="150"/>
      <c r="R126" s="150"/>
      <c r="S126" s="150"/>
      <c r="T126" s="150"/>
      <c r="U126" s="150"/>
      <c r="V126" s="150"/>
      <c r="W126" s="150"/>
      <c r="X126" s="150"/>
      <c r="Y126" s="150"/>
      <c r="Z126" s="151">
        <f t="shared" si="61"/>
        <v>0</v>
      </c>
      <c r="AA126" s="150">
        <f t="shared" si="62"/>
        <v>0</v>
      </c>
    </row>
    <row r="127" spans="1:27" x14ac:dyDescent="0.25">
      <c r="A127" s="108"/>
      <c r="B127" s="29"/>
      <c r="C127" s="14"/>
      <c r="D127" s="14"/>
      <c r="E127" s="14"/>
      <c r="F127" s="14"/>
      <c r="G127" s="53"/>
      <c r="H127" s="69">
        <f t="shared" si="63"/>
        <v>0</v>
      </c>
      <c r="I127" s="69">
        <f t="shared" si="64"/>
        <v>0</v>
      </c>
      <c r="J127" s="69">
        <f t="shared" si="65"/>
        <v>0</v>
      </c>
      <c r="K127" s="86">
        <f t="shared" si="60"/>
        <v>0</v>
      </c>
      <c r="P127" s="150"/>
      <c r="Q127" s="150"/>
      <c r="R127" s="150"/>
      <c r="S127" s="150"/>
      <c r="T127" s="150"/>
      <c r="U127" s="150"/>
      <c r="V127" s="150"/>
      <c r="W127" s="150"/>
      <c r="X127" s="150"/>
      <c r="Y127" s="150"/>
      <c r="Z127" s="151">
        <f t="shared" si="61"/>
        <v>0</v>
      </c>
      <c r="AA127" s="150">
        <f t="shared" si="62"/>
        <v>0</v>
      </c>
    </row>
    <row r="128" spans="1:27" ht="14.4" thickBot="1" x14ac:dyDescent="0.35">
      <c r="A128" s="283" t="s">
        <v>203</v>
      </c>
      <c r="B128" s="283"/>
      <c r="C128" s="283"/>
      <c r="D128" s="283"/>
      <c r="E128" s="283"/>
      <c r="F128" s="283"/>
      <c r="G128" s="284"/>
      <c r="H128" s="82">
        <f>ROUND(SUM(H115:H127),0)</f>
        <v>0</v>
      </c>
      <c r="I128" s="82">
        <f>ROUND(SUM(I115:I127),0)</f>
        <v>0</v>
      </c>
      <c r="J128" s="104">
        <f>ROUND(SUM(J115:J127),0)</f>
        <v>0</v>
      </c>
      <c r="K128" s="230">
        <f>SUM(H128:J128)</f>
        <v>0</v>
      </c>
      <c r="L128" s="245"/>
      <c r="P128" s="155">
        <f>SUM(P115:P127)</f>
        <v>0</v>
      </c>
      <c r="Q128" s="155">
        <f t="shared" ref="Q128" si="66">SUM(Q115:Q127)</f>
        <v>0</v>
      </c>
      <c r="R128" s="155">
        <f t="shared" ref="R128" si="67">SUM(R115:R127)</f>
        <v>0</v>
      </c>
      <c r="S128" s="155">
        <f t="shared" ref="S128" si="68">SUM(S115:S127)</f>
        <v>0</v>
      </c>
      <c r="T128" s="155">
        <f t="shared" ref="T128" si="69">SUM(T115:T127)</f>
        <v>0</v>
      </c>
      <c r="U128" s="155">
        <f t="shared" ref="U128" si="70">SUM(U115:U127)</f>
        <v>0</v>
      </c>
      <c r="V128" s="155">
        <f t="shared" ref="V128" si="71">SUM(V115:V127)</f>
        <v>0</v>
      </c>
      <c r="W128" s="155">
        <f t="shared" ref="W128" si="72">SUM(W115:W127)</f>
        <v>0</v>
      </c>
      <c r="X128" s="155">
        <f t="shared" ref="X128" si="73">SUM(X115:X127)</f>
        <v>0</v>
      </c>
      <c r="Y128" s="155">
        <f t="shared" ref="Y128" si="74">SUM(Y115:Y127)</f>
        <v>0</v>
      </c>
      <c r="Z128" s="156">
        <f t="shared" ref="Z128" si="75">SUM(Z115:Z127)</f>
        <v>0</v>
      </c>
      <c r="AA128" s="155">
        <f t="shared" si="62"/>
        <v>0</v>
      </c>
    </row>
    <row r="129" spans="1:27" s="55" customFormat="1" ht="21.6" customHeight="1" x14ac:dyDescent="0.25">
      <c r="A129" s="281" t="s">
        <v>8</v>
      </c>
      <c r="B129" s="282"/>
      <c r="C129" s="281"/>
      <c r="D129" s="282"/>
      <c r="E129" s="138"/>
      <c r="F129" s="138"/>
      <c r="G129" s="138"/>
      <c r="H129" s="138"/>
      <c r="I129" s="138"/>
      <c r="J129" s="121"/>
      <c r="K129" s="93"/>
      <c r="L129" s="15"/>
      <c r="M129" s="11"/>
      <c r="N129" s="11"/>
      <c r="O129" s="11"/>
      <c r="P129" s="150"/>
      <c r="Q129" s="150"/>
      <c r="R129" s="150"/>
      <c r="S129" s="150"/>
      <c r="T129" s="150"/>
      <c r="U129" s="150"/>
      <c r="V129" s="150"/>
      <c r="W129" s="150"/>
      <c r="X129" s="150"/>
      <c r="Y129" s="150"/>
      <c r="Z129" s="151"/>
      <c r="AA129" s="150"/>
    </row>
    <row r="130" spans="1:27" x14ac:dyDescent="0.25">
      <c r="A130" s="108"/>
      <c r="B130" s="139"/>
      <c r="C130" s="140"/>
      <c r="D130" s="14"/>
      <c r="E130" s="14"/>
      <c r="F130" s="14"/>
      <c r="G130" s="164"/>
      <c r="H130" s="69">
        <f>C130*G130</f>
        <v>0</v>
      </c>
      <c r="I130" s="69">
        <f>D130*G130</f>
        <v>0</v>
      </c>
      <c r="J130" s="69">
        <f>G130*E130</f>
        <v>0</v>
      </c>
      <c r="K130" s="86">
        <f t="shared" ref="K130:K141" si="76">SUM(H130,I130,J130)</f>
        <v>0</v>
      </c>
      <c r="P130" s="150"/>
      <c r="Q130" s="150"/>
      <c r="R130" s="150"/>
      <c r="S130" s="150"/>
      <c r="T130" s="150"/>
      <c r="U130" s="150"/>
      <c r="V130" s="150"/>
      <c r="W130" s="150"/>
      <c r="X130" s="150"/>
      <c r="Y130" s="150"/>
      <c r="Z130" s="151">
        <f t="shared" ref="Z130:Z141" si="77">SUM(P130:Y130)</f>
        <v>0</v>
      </c>
      <c r="AA130" s="150">
        <f t="shared" ref="AA130:AA142" si="78">K130-Z130</f>
        <v>0</v>
      </c>
    </row>
    <row r="131" spans="1:27" x14ac:dyDescent="0.25">
      <c r="A131" s="108"/>
      <c r="B131" s="139"/>
      <c r="C131" s="140"/>
      <c r="D131" s="14"/>
      <c r="E131" s="14"/>
      <c r="F131" s="14"/>
      <c r="G131" s="164"/>
      <c r="H131" s="69">
        <f t="shared" ref="H131:H138" si="79">C131*G131</f>
        <v>0</v>
      </c>
      <c r="I131" s="69">
        <f t="shared" ref="I131:I138" si="80">D131*G131</f>
        <v>0</v>
      </c>
      <c r="J131" s="69">
        <f t="shared" ref="J131:J138" si="81">G131*E131</f>
        <v>0</v>
      </c>
      <c r="K131" s="86">
        <f t="shared" si="76"/>
        <v>0</v>
      </c>
      <c r="P131" s="150"/>
      <c r="Q131" s="150"/>
      <c r="R131" s="150"/>
      <c r="S131" s="150"/>
      <c r="T131" s="150"/>
      <c r="U131" s="150"/>
      <c r="V131" s="150"/>
      <c r="W131" s="150"/>
      <c r="X131" s="150"/>
      <c r="Y131" s="150"/>
      <c r="Z131" s="151">
        <f t="shared" si="77"/>
        <v>0</v>
      </c>
      <c r="AA131" s="150">
        <f t="shared" si="78"/>
        <v>0</v>
      </c>
    </row>
    <row r="132" spans="1:27" x14ac:dyDescent="0.25">
      <c r="A132" s="108"/>
      <c r="B132" s="139"/>
      <c r="C132" s="140"/>
      <c r="D132" s="14"/>
      <c r="E132" s="14"/>
      <c r="F132" s="14"/>
      <c r="G132" s="164"/>
      <c r="H132" s="69">
        <f t="shared" si="79"/>
        <v>0</v>
      </c>
      <c r="I132" s="69">
        <f t="shared" si="80"/>
        <v>0</v>
      </c>
      <c r="J132" s="69">
        <f t="shared" si="81"/>
        <v>0</v>
      </c>
      <c r="K132" s="86">
        <f t="shared" si="76"/>
        <v>0</v>
      </c>
      <c r="P132" s="150"/>
      <c r="Q132" s="150"/>
      <c r="R132" s="150"/>
      <c r="S132" s="150"/>
      <c r="T132" s="150"/>
      <c r="U132" s="150"/>
      <c r="V132" s="150"/>
      <c r="W132" s="150"/>
      <c r="X132" s="150"/>
      <c r="Y132" s="150"/>
      <c r="Z132" s="151">
        <f t="shared" si="77"/>
        <v>0</v>
      </c>
      <c r="AA132" s="150">
        <f t="shared" si="78"/>
        <v>0</v>
      </c>
    </row>
    <row r="133" spans="1:27" x14ac:dyDescent="0.25">
      <c r="A133" s="108"/>
      <c r="B133" s="139"/>
      <c r="C133" s="140"/>
      <c r="D133" s="14"/>
      <c r="E133" s="14"/>
      <c r="F133" s="14"/>
      <c r="G133" s="164"/>
      <c r="H133" s="69">
        <f t="shared" si="79"/>
        <v>0</v>
      </c>
      <c r="I133" s="69">
        <f t="shared" si="80"/>
        <v>0</v>
      </c>
      <c r="J133" s="69">
        <f t="shared" si="81"/>
        <v>0</v>
      </c>
      <c r="K133" s="86">
        <f t="shared" si="76"/>
        <v>0</v>
      </c>
      <c r="P133" s="150"/>
      <c r="Q133" s="150"/>
      <c r="R133" s="150"/>
      <c r="S133" s="150"/>
      <c r="T133" s="150"/>
      <c r="U133" s="150"/>
      <c r="V133" s="150"/>
      <c r="W133" s="150"/>
      <c r="X133" s="150"/>
      <c r="Y133" s="150"/>
      <c r="Z133" s="151">
        <f t="shared" si="77"/>
        <v>0</v>
      </c>
      <c r="AA133" s="150">
        <f t="shared" si="78"/>
        <v>0</v>
      </c>
    </row>
    <row r="134" spans="1:27" x14ac:dyDescent="0.25">
      <c r="A134" s="108"/>
      <c r="B134" s="139"/>
      <c r="C134" s="140"/>
      <c r="D134" s="14"/>
      <c r="E134" s="14"/>
      <c r="F134" s="14"/>
      <c r="G134" s="164"/>
      <c r="H134" s="69">
        <f t="shared" si="79"/>
        <v>0</v>
      </c>
      <c r="I134" s="69">
        <f t="shared" si="80"/>
        <v>0</v>
      </c>
      <c r="J134" s="69">
        <f t="shared" si="81"/>
        <v>0</v>
      </c>
      <c r="K134" s="86">
        <f t="shared" si="76"/>
        <v>0</v>
      </c>
      <c r="P134" s="150"/>
      <c r="Q134" s="150"/>
      <c r="R134" s="150"/>
      <c r="S134" s="150"/>
      <c r="T134" s="150"/>
      <c r="U134" s="150"/>
      <c r="V134" s="150"/>
      <c r="W134" s="150"/>
      <c r="X134" s="150"/>
      <c r="Y134" s="150"/>
      <c r="Z134" s="151">
        <f t="shared" si="77"/>
        <v>0</v>
      </c>
      <c r="AA134" s="150">
        <f t="shared" si="78"/>
        <v>0</v>
      </c>
    </row>
    <row r="135" spans="1:27" x14ac:dyDescent="0.25">
      <c r="A135" s="108"/>
      <c r="B135" s="139"/>
      <c r="C135" s="140"/>
      <c r="D135" s="14"/>
      <c r="E135" s="14"/>
      <c r="F135" s="14"/>
      <c r="G135" s="164"/>
      <c r="H135" s="69">
        <f t="shared" si="79"/>
        <v>0</v>
      </c>
      <c r="I135" s="69">
        <f t="shared" si="80"/>
        <v>0</v>
      </c>
      <c r="J135" s="69">
        <f t="shared" si="81"/>
        <v>0</v>
      </c>
      <c r="K135" s="86">
        <f t="shared" si="76"/>
        <v>0</v>
      </c>
      <c r="P135" s="150"/>
      <c r="Q135" s="150"/>
      <c r="R135" s="150"/>
      <c r="S135" s="150"/>
      <c r="T135" s="150"/>
      <c r="U135" s="150"/>
      <c r="V135" s="150"/>
      <c r="W135" s="150"/>
      <c r="X135" s="150"/>
      <c r="Y135" s="150"/>
      <c r="Z135" s="151">
        <f t="shared" si="77"/>
        <v>0</v>
      </c>
      <c r="AA135" s="150">
        <f t="shared" si="78"/>
        <v>0</v>
      </c>
    </row>
    <row r="136" spans="1:27" x14ac:dyDescent="0.25">
      <c r="A136" s="108"/>
      <c r="B136" s="139"/>
      <c r="C136" s="140"/>
      <c r="D136" s="14"/>
      <c r="E136" s="14"/>
      <c r="F136" s="14"/>
      <c r="G136" s="164"/>
      <c r="H136" s="69">
        <f t="shared" si="79"/>
        <v>0</v>
      </c>
      <c r="I136" s="69">
        <f t="shared" si="80"/>
        <v>0</v>
      </c>
      <c r="J136" s="69">
        <f t="shared" si="81"/>
        <v>0</v>
      </c>
      <c r="K136" s="86">
        <f t="shared" si="76"/>
        <v>0</v>
      </c>
      <c r="P136" s="150"/>
      <c r="Q136" s="150"/>
      <c r="R136" s="150"/>
      <c r="S136" s="150"/>
      <c r="T136" s="150"/>
      <c r="U136" s="150"/>
      <c r="V136" s="150"/>
      <c r="W136" s="150"/>
      <c r="X136" s="150"/>
      <c r="Y136" s="150"/>
      <c r="Z136" s="151">
        <f t="shared" si="77"/>
        <v>0</v>
      </c>
      <c r="AA136" s="150">
        <f t="shared" si="78"/>
        <v>0</v>
      </c>
    </row>
    <row r="137" spans="1:27" x14ac:dyDescent="0.25">
      <c r="A137" s="108"/>
      <c r="B137" s="139"/>
      <c r="C137" s="157"/>
      <c r="D137" s="14"/>
      <c r="E137" s="14"/>
      <c r="F137" s="14"/>
      <c r="G137" s="165"/>
      <c r="H137" s="69">
        <f t="shared" si="79"/>
        <v>0</v>
      </c>
      <c r="I137" s="69">
        <f t="shared" si="80"/>
        <v>0</v>
      </c>
      <c r="J137" s="69">
        <f t="shared" si="81"/>
        <v>0</v>
      </c>
      <c r="K137" s="86">
        <f t="shared" si="76"/>
        <v>0</v>
      </c>
      <c r="P137" s="150"/>
      <c r="Q137" s="150"/>
      <c r="R137" s="150"/>
      <c r="S137" s="150"/>
      <c r="T137" s="150"/>
      <c r="U137" s="150"/>
      <c r="V137" s="150"/>
      <c r="W137" s="150"/>
      <c r="X137" s="150"/>
      <c r="Y137" s="150"/>
      <c r="Z137" s="151">
        <f t="shared" si="77"/>
        <v>0</v>
      </c>
      <c r="AA137" s="150">
        <f t="shared" si="78"/>
        <v>0</v>
      </c>
    </row>
    <row r="138" spans="1:27" x14ac:dyDescent="0.25">
      <c r="A138" s="108"/>
      <c r="B138" s="158"/>
      <c r="C138" s="157"/>
      <c r="D138" s="14"/>
      <c r="E138" s="14"/>
      <c r="F138" s="14"/>
      <c r="G138" s="165"/>
      <c r="H138" s="69">
        <f t="shared" si="79"/>
        <v>0</v>
      </c>
      <c r="I138" s="69">
        <f t="shared" si="80"/>
        <v>0</v>
      </c>
      <c r="J138" s="69">
        <f t="shared" si="81"/>
        <v>0</v>
      </c>
      <c r="K138" s="86">
        <f t="shared" si="76"/>
        <v>0</v>
      </c>
      <c r="P138" s="150"/>
      <c r="Q138" s="150"/>
      <c r="R138" s="150"/>
      <c r="S138" s="150"/>
      <c r="T138" s="150"/>
      <c r="U138" s="150"/>
      <c r="V138" s="150"/>
      <c r="W138" s="150"/>
      <c r="X138" s="150"/>
      <c r="Y138" s="150"/>
      <c r="Z138" s="151">
        <f t="shared" si="77"/>
        <v>0</v>
      </c>
      <c r="AA138" s="150">
        <f t="shared" si="78"/>
        <v>0</v>
      </c>
    </row>
    <row r="139" spans="1:27" x14ac:dyDescent="0.25">
      <c r="A139" s="108"/>
      <c r="B139" s="139"/>
      <c r="C139" s="157"/>
      <c r="D139" s="14"/>
      <c r="E139" s="14"/>
      <c r="F139" s="14"/>
      <c r="G139" s="165"/>
      <c r="H139" s="69">
        <f t="shared" ref="H139:H141" si="82">C139*G139</f>
        <v>0</v>
      </c>
      <c r="I139" s="69">
        <f t="shared" ref="I139:I141" si="83">D139*G139</f>
        <v>0</v>
      </c>
      <c r="J139" s="69">
        <f t="shared" ref="J139:J141" si="84">G139*E139</f>
        <v>0</v>
      </c>
      <c r="K139" s="86">
        <f t="shared" si="76"/>
        <v>0</v>
      </c>
      <c r="P139" s="150"/>
      <c r="Q139" s="150"/>
      <c r="R139" s="150"/>
      <c r="S139" s="150"/>
      <c r="T139" s="150"/>
      <c r="U139" s="150"/>
      <c r="V139" s="150"/>
      <c r="W139" s="150"/>
      <c r="X139" s="150"/>
      <c r="Y139" s="150"/>
      <c r="Z139" s="151">
        <f t="shared" si="77"/>
        <v>0</v>
      </c>
      <c r="AA139" s="150">
        <f t="shared" si="78"/>
        <v>0</v>
      </c>
    </row>
    <row r="140" spans="1:27" x14ac:dyDescent="0.25">
      <c r="A140" s="108"/>
      <c r="B140" s="158"/>
      <c r="C140" s="157"/>
      <c r="D140" s="14"/>
      <c r="E140" s="14"/>
      <c r="F140" s="14"/>
      <c r="G140" s="165"/>
      <c r="H140" s="69">
        <f t="shared" si="82"/>
        <v>0</v>
      </c>
      <c r="I140" s="69">
        <f t="shared" si="83"/>
        <v>0</v>
      </c>
      <c r="J140" s="69">
        <f t="shared" si="84"/>
        <v>0</v>
      </c>
      <c r="K140" s="86">
        <f t="shared" si="76"/>
        <v>0</v>
      </c>
      <c r="P140" s="150"/>
      <c r="Q140" s="150"/>
      <c r="R140" s="150"/>
      <c r="S140" s="150"/>
      <c r="T140" s="150"/>
      <c r="U140" s="150"/>
      <c r="V140" s="150"/>
      <c r="W140" s="150"/>
      <c r="X140" s="150"/>
      <c r="Y140" s="150"/>
      <c r="Z140" s="151">
        <f t="shared" si="77"/>
        <v>0</v>
      </c>
      <c r="AA140" s="150">
        <f t="shared" si="78"/>
        <v>0</v>
      </c>
    </row>
    <row r="141" spans="1:27" ht="14.4" thickBot="1" x14ac:dyDescent="0.3">
      <c r="A141" s="108"/>
      <c r="B141" s="139"/>
      <c r="C141" s="157"/>
      <c r="D141" s="14"/>
      <c r="E141" s="14"/>
      <c r="F141" s="14"/>
      <c r="G141" s="165"/>
      <c r="H141" s="69">
        <f t="shared" si="82"/>
        <v>0</v>
      </c>
      <c r="I141" s="69">
        <f t="shared" si="83"/>
        <v>0</v>
      </c>
      <c r="J141" s="69">
        <f t="shared" si="84"/>
        <v>0</v>
      </c>
      <c r="K141" s="86">
        <f t="shared" si="76"/>
        <v>0</v>
      </c>
      <c r="P141" s="150"/>
      <c r="Q141" s="150"/>
      <c r="R141" s="150"/>
      <c r="S141" s="150"/>
      <c r="T141" s="150"/>
      <c r="U141" s="150"/>
      <c r="V141" s="150"/>
      <c r="W141" s="150"/>
      <c r="X141" s="150"/>
      <c r="Y141" s="150"/>
      <c r="Z141" s="151">
        <f t="shared" si="77"/>
        <v>0</v>
      </c>
      <c r="AA141" s="150">
        <f t="shared" si="78"/>
        <v>0</v>
      </c>
    </row>
    <row r="142" spans="1:27" ht="14.4" thickBot="1" x14ac:dyDescent="0.35">
      <c r="A142" s="283" t="s">
        <v>122</v>
      </c>
      <c r="B142" s="283"/>
      <c r="C142" s="283"/>
      <c r="D142" s="283"/>
      <c r="E142" s="283"/>
      <c r="F142" s="283"/>
      <c r="G142" s="284"/>
      <c r="H142" s="104">
        <f>ROUND(SUM(H129:H141),0)</f>
        <v>0</v>
      </c>
      <c r="I142" s="104">
        <f>ROUND(SUM(I129:I141),0)</f>
        <v>0</v>
      </c>
      <c r="J142" s="105">
        <f>ROUND(SUM(J129:J141),0)</f>
        <v>0</v>
      </c>
      <c r="K142" s="243">
        <f>SUM(H142:J142)</f>
        <v>0</v>
      </c>
      <c r="L142" s="244"/>
      <c r="O142" s="149"/>
      <c r="P142" s="155">
        <f t="shared" ref="P142:Z142" si="85">SUM(P129:P141)</f>
        <v>0</v>
      </c>
      <c r="Q142" s="155">
        <f t="shared" si="85"/>
        <v>0</v>
      </c>
      <c r="R142" s="155">
        <f t="shared" si="85"/>
        <v>0</v>
      </c>
      <c r="S142" s="155">
        <f t="shared" si="85"/>
        <v>0</v>
      </c>
      <c r="T142" s="155">
        <f t="shared" si="85"/>
        <v>0</v>
      </c>
      <c r="U142" s="155">
        <f t="shared" si="85"/>
        <v>0</v>
      </c>
      <c r="V142" s="155">
        <f t="shared" si="85"/>
        <v>0</v>
      </c>
      <c r="W142" s="155">
        <f t="shared" si="85"/>
        <v>0</v>
      </c>
      <c r="X142" s="155">
        <f t="shared" si="85"/>
        <v>0</v>
      </c>
      <c r="Y142" s="155">
        <f t="shared" si="85"/>
        <v>0</v>
      </c>
      <c r="Z142" s="156">
        <f t="shared" si="85"/>
        <v>0</v>
      </c>
      <c r="AA142" s="155">
        <f t="shared" si="78"/>
        <v>0</v>
      </c>
    </row>
    <row r="143" spans="1:27" s="55" customFormat="1" ht="21.6" customHeight="1" x14ac:dyDescent="0.25">
      <c r="A143" s="281" t="s">
        <v>123</v>
      </c>
      <c r="B143" s="282"/>
      <c r="C143" s="138"/>
      <c r="D143" s="138"/>
      <c r="E143" s="138"/>
      <c r="F143" s="138"/>
      <c r="G143" s="138"/>
      <c r="H143" s="121"/>
      <c r="I143" s="121"/>
      <c r="J143" s="121"/>
      <c r="K143" s="93"/>
      <c r="L143" s="15"/>
      <c r="M143" s="11"/>
      <c r="N143" s="11"/>
      <c r="O143" s="149"/>
      <c r="P143" s="150"/>
      <c r="Q143" s="150"/>
      <c r="R143" s="150"/>
      <c r="S143" s="150"/>
      <c r="T143" s="150"/>
      <c r="U143" s="150"/>
      <c r="V143" s="150"/>
      <c r="W143" s="150"/>
      <c r="X143" s="150"/>
      <c r="Y143" s="150"/>
      <c r="Z143" s="151"/>
      <c r="AA143" s="150"/>
    </row>
    <row r="144" spans="1:27" x14ac:dyDescent="0.25">
      <c r="A144" s="108"/>
      <c r="B144" s="139"/>
      <c r="C144" s="140"/>
      <c r="D144" s="14"/>
      <c r="E144" s="14"/>
      <c r="F144" s="14"/>
      <c r="G144" s="53"/>
      <c r="H144" s="69">
        <f>C144*G144</f>
        <v>0</v>
      </c>
      <c r="I144" s="69">
        <f>D144*G144</f>
        <v>0</v>
      </c>
      <c r="J144" s="69">
        <f>G144*E144</f>
        <v>0</v>
      </c>
      <c r="K144" s="86">
        <f t="shared" ref="K144:K155" si="86">SUM(H144,I144,J144)</f>
        <v>0</v>
      </c>
      <c r="O144" s="149"/>
      <c r="P144" s="150"/>
      <c r="Q144" s="150"/>
      <c r="R144" s="150"/>
      <c r="S144" s="150"/>
      <c r="T144" s="150"/>
      <c r="U144" s="150"/>
      <c r="V144" s="150"/>
      <c r="W144" s="150"/>
      <c r="X144" s="150"/>
      <c r="Y144" s="150"/>
      <c r="Z144" s="151">
        <f t="shared" ref="Z144:Z155" si="87">SUM(P144:Y144)</f>
        <v>0</v>
      </c>
      <c r="AA144" s="150">
        <f t="shared" ref="AA144:AA156" si="88">K144-Z144</f>
        <v>0</v>
      </c>
    </row>
    <row r="145" spans="1:27" s="55" customFormat="1" x14ac:dyDescent="0.25">
      <c r="A145" s="108"/>
      <c r="B145" s="139"/>
      <c r="C145" s="140"/>
      <c r="D145" s="14"/>
      <c r="E145" s="14"/>
      <c r="F145" s="14"/>
      <c r="G145" s="53"/>
      <c r="H145" s="69">
        <f t="shared" ref="H145:H155" si="89">C145*G145</f>
        <v>0</v>
      </c>
      <c r="I145" s="69">
        <f t="shared" ref="I145:I155" si="90">D145*G145</f>
        <v>0</v>
      </c>
      <c r="J145" s="69">
        <f t="shared" ref="J145:J155" si="91">G145*E145</f>
        <v>0</v>
      </c>
      <c r="K145" s="86">
        <f t="shared" si="86"/>
        <v>0</v>
      </c>
      <c r="L145" s="15"/>
      <c r="M145" s="11"/>
      <c r="N145" s="11"/>
      <c r="O145" s="149"/>
      <c r="P145" s="150"/>
      <c r="Q145" s="150"/>
      <c r="R145" s="150"/>
      <c r="S145" s="150"/>
      <c r="T145" s="150"/>
      <c r="U145" s="150"/>
      <c r="V145" s="150"/>
      <c r="W145" s="150"/>
      <c r="X145" s="150"/>
      <c r="Y145" s="150"/>
      <c r="Z145" s="151">
        <f t="shared" si="87"/>
        <v>0</v>
      </c>
      <c r="AA145" s="150">
        <f t="shared" si="88"/>
        <v>0</v>
      </c>
    </row>
    <row r="146" spans="1:27" s="55" customFormat="1" x14ac:dyDescent="0.25">
      <c r="A146" s="108"/>
      <c r="B146" s="139"/>
      <c r="C146" s="140"/>
      <c r="D146" s="14"/>
      <c r="E146" s="14"/>
      <c r="F146" s="14"/>
      <c r="G146" s="53"/>
      <c r="H146" s="69">
        <f t="shared" si="89"/>
        <v>0</v>
      </c>
      <c r="I146" s="69">
        <f t="shared" si="90"/>
        <v>0</v>
      </c>
      <c r="J146" s="69">
        <f t="shared" si="91"/>
        <v>0</v>
      </c>
      <c r="K146" s="86">
        <f t="shared" si="86"/>
        <v>0</v>
      </c>
      <c r="L146" s="15"/>
      <c r="M146" s="11"/>
      <c r="N146" s="11"/>
      <c r="O146" s="149"/>
      <c r="P146" s="150"/>
      <c r="Q146" s="150"/>
      <c r="R146" s="150"/>
      <c r="S146" s="150"/>
      <c r="T146" s="150"/>
      <c r="U146" s="150"/>
      <c r="V146" s="150"/>
      <c r="W146" s="150"/>
      <c r="X146" s="150"/>
      <c r="Y146" s="150"/>
      <c r="Z146" s="151">
        <f t="shared" si="87"/>
        <v>0</v>
      </c>
      <c r="AA146" s="150">
        <f t="shared" si="88"/>
        <v>0</v>
      </c>
    </row>
    <row r="147" spans="1:27" s="55" customFormat="1" x14ac:dyDescent="0.25">
      <c r="A147" s="108"/>
      <c r="B147" s="139"/>
      <c r="C147" s="140"/>
      <c r="D147" s="14"/>
      <c r="E147" s="14"/>
      <c r="F147" s="14"/>
      <c r="G147" s="53"/>
      <c r="H147" s="69">
        <f t="shared" si="89"/>
        <v>0</v>
      </c>
      <c r="I147" s="69">
        <f t="shared" si="90"/>
        <v>0</v>
      </c>
      <c r="J147" s="69">
        <f t="shared" si="91"/>
        <v>0</v>
      </c>
      <c r="K147" s="86">
        <f t="shared" si="86"/>
        <v>0</v>
      </c>
      <c r="L147" s="15"/>
      <c r="M147" s="11"/>
      <c r="N147" s="11"/>
      <c r="O147" s="149"/>
      <c r="P147" s="150"/>
      <c r="Q147" s="150"/>
      <c r="R147" s="150"/>
      <c r="S147" s="150"/>
      <c r="T147" s="150"/>
      <c r="U147" s="150"/>
      <c r="V147" s="150"/>
      <c r="W147" s="150"/>
      <c r="X147" s="150"/>
      <c r="Y147" s="150"/>
      <c r="Z147" s="151">
        <f t="shared" si="87"/>
        <v>0</v>
      </c>
      <c r="AA147" s="150">
        <f t="shared" si="88"/>
        <v>0</v>
      </c>
    </row>
    <row r="148" spans="1:27" s="55" customFormat="1" x14ac:dyDescent="0.25">
      <c r="A148" s="108"/>
      <c r="B148" s="29"/>
      <c r="C148" s="14"/>
      <c r="D148" s="14"/>
      <c r="E148" s="14"/>
      <c r="F148" s="14"/>
      <c r="G148" s="53"/>
      <c r="H148" s="69">
        <f t="shared" si="89"/>
        <v>0</v>
      </c>
      <c r="I148" s="69">
        <f t="shared" si="90"/>
        <v>0</v>
      </c>
      <c r="J148" s="69">
        <f t="shared" si="91"/>
        <v>0</v>
      </c>
      <c r="K148" s="86">
        <f t="shared" si="86"/>
        <v>0</v>
      </c>
      <c r="L148" s="15"/>
      <c r="M148" s="11"/>
      <c r="N148" s="11"/>
      <c r="O148" s="149"/>
      <c r="P148" s="150"/>
      <c r="Q148" s="150"/>
      <c r="R148" s="150"/>
      <c r="S148" s="150"/>
      <c r="T148" s="150"/>
      <c r="U148" s="150"/>
      <c r="V148" s="150"/>
      <c r="W148" s="150"/>
      <c r="X148" s="150"/>
      <c r="Y148" s="150"/>
      <c r="Z148" s="151">
        <f t="shared" si="87"/>
        <v>0</v>
      </c>
      <c r="AA148" s="150">
        <f t="shared" si="88"/>
        <v>0</v>
      </c>
    </row>
    <row r="149" spans="1:27" s="55" customFormat="1" x14ac:dyDescent="0.25">
      <c r="A149" s="108"/>
      <c r="B149" s="29"/>
      <c r="C149" s="14"/>
      <c r="D149" s="14"/>
      <c r="E149" s="14"/>
      <c r="F149" s="14"/>
      <c r="G149" s="53"/>
      <c r="H149" s="69">
        <f t="shared" si="89"/>
        <v>0</v>
      </c>
      <c r="I149" s="69">
        <f t="shared" si="90"/>
        <v>0</v>
      </c>
      <c r="J149" s="69">
        <f t="shared" si="91"/>
        <v>0</v>
      </c>
      <c r="K149" s="86">
        <f t="shared" si="86"/>
        <v>0</v>
      </c>
      <c r="L149" s="15"/>
      <c r="M149" s="11"/>
      <c r="N149" s="11"/>
      <c r="O149" s="149"/>
      <c r="P149" s="150"/>
      <c r="Q149" s="150"/>
      <c r="R149" s="150"/>
      <c r="S149" s="150"/>
      <c r="T149" s="150"/>
      <c r="U149" s="150"/>
      <c r="V149" s="150"/>
      <c r="W149" s="150"/>
      <c r="X149" s="150"/>
      <c r="Y149" s="150"/>
      <c r="Z149" s="151">
        <f t="shared" si="87"/>
        <v>0</v>
      </c>
      <c r="AA149" s="150">
        <f t="shared" si="88"/>
        <v>0</v>
      </c>
    </row>
    <row r="150" spans="1:27" s="55" customFormat="1" x14ac:dyDescent="0.25">
      <c r="A150" s="108"/>
      <c r="B150" s="29"/>
      <c r="C150" s="14"/>
      <c r="D150" s="14"/>
      <c r="E150" s="14"/>
      <c r="F150" s="14"/>
      <c r="G150" s="53"/>
      <c r="H150" s="69">
        <f t="shared" si="89"/>
        <v>0</v>
      </c>
      <c r="I150" s="69">
        <f t="shared" si="90"/>
        <v>0</v>
      </c>
      <c r="J150" s="69">
        <f t="shared" si="91"/>
        <v>0</v>
      </c>
      <c r="K150" s="86">
        <f t="shared" si="86"/>
        <v>0</v>
      </c>
      <c r="L150" s="15"/>
      <c r="M150" s="11"/>
      <c r="N150" s="11"/>
      <c r="O150" s="149"/>
      <c r="P150" s="150"/>
      <c r="Q150" s="150"/>
      <c r="R150" s="150"/>
      <c r="S150" s="150"/>
      <c r="T150" s="150"/>
      <c r="U150" s="150"/>
      <c r="V150" s="150"/>
      <c r="W150" s="150"/>
      <c r="X150" s="150"/>
      <c r="Y150" s="150"/>
      <c r="Z150" s="151">
        <f t="shared" si="87"/>
        <v>0</v>
      </c>
      <c r="AA150" s="150">
        <f t="shared" si="88"/>
        <v>0</v>
      </c>
    </row>
    <row r="151" spans="1:27" s="55" customFormat="1" x14ac:dyDescent="0.25">
      <c r="A151" s="108"/>
      <c r="B151" s="29"/>
      <c r="C151" s="14"/>
      <c r="D151" s="14"/>
      <c r="E151" s="14"/>
      <c r="F151" s="14"/>
      <c r="G151" s="53"/>
      <c r="H151" s="69">
        <f t="shared" si="89"/>
        <v>0</v>
      </c>
      <c r="I151" s="69">
        <f t="shared" si="90"/>
        <v>0</v>
      </c>
      <c r="J151" s="69">
        <f t="shared" si="91"/>
        <v>0</v>
      </c>
      <c r="K151" s="86">
        <f t="shared" si="86"/>
        <v>0</v>
      </c>
      <c r="L151" s="15"/>
      <c r="M151" s="11"/>
      <c r="N151" s="11"/>
      <c r="O151" s="11"/>
      <c r="P151" s="150"/>
      <c r="Q151" s="150"/>
      <c r="R151" s="150"/>
      <c r="S151" s="150"/>
      <c r="T151" s="150"/>
      <c r="U151" s="150"/>
      <c r="V151" s="150"/>
      <c r="W151" s="150"/>
      <c r="X151" s="150"/>
      <c r="Y151" s="150"/>
      <c r="Z151" s="151">
        <f t="shared" si="87"/>
        <v>0</v>
      </c>
      <c r="AA151" s="150">
        <f t="shared" si="88"/>
        <v>0</v>
      </c>
    </row>
    <row r="152" spans="1:27" s="55" customFormat="1" x14ac:dyDescent="0.25">
      <c r="A152" s="108"/>
      <c r="B152" s="29"/>
      <c r="C152" s="14"/>
      <c r="D152" s="14"/>
      <c r="E152" s="14"/>
      <c r="F152" s="14"/>
      <c r="G152" s="53"/>
      <c r="H152" s="69">
        <f t="shared" si="89"/>
        <v>0</v>
      </c>
      <c r="I152" s="69">
        <f t="shared" si="90"/>
        <v>0</v>
      </c>
      <c r="J152" s="69">
        <f t="shared" si="91"/>
        <v>0</v>
      </c>
      <c r="K152" s="86">
        <f t="shared" si="86"/>
        <v>0</v>
      </c>
      <c r="L152" s="15"/>
      <c r="M152" s="11"/>
      <c r="N152" s="11"/>
      <c r="O152" s="11"/>
      <c r="P152" s="150"/>
      <c r="Q152" s="150"/>
      <c r="R152" s="150"/>
      <c r="S152" s="150"/>
      <c r="T152" s="150"/>
      <c r="U152" s="150"/>
      <c r="V152" s="150"/>
      <c r="W152" s="150"/>
      <c r="X152" s="150"/>
      <c r="Y152" s="150"/>
      <c r="Z152" s="151">
        <f t="shared" si="87"/>
        <v>0</v>
      </c>
      <c r="AA152" s="150">
        <f t="shared" si="88"/>
        <v>0</v>
      </c>
    </row>
    <row r="153" spans="1:27" s="55" customFormat="1" x14ac:dyDescent="0.25">
      <c r="A153" s="108"/>
      <c r="B153" s="29"/>
      <c r="C153" s="14"/>
      <c r="D153" s="14"/>
      <c r="E153" s="14"/>
      <c r="F153" s="14"/>
      <c r="G153" s="53"/>
      <c r="H153" s="69">
        <f t="shared" si="89"/>
        <v>0</v>
      </c>
      <c r="I153" s="69">
        <f t="shared" si="90"/>
        <v>0</v>
      </c>
      <c r="J153" s="69">
        <f t="shared" si="91"/>
        <v>0</v>
      </c>
      <c r="K153" s="86">
        <f t="shared" si="86"/>
        <v>0</v>
      </c>
      <c r="L153" s="15"/>
      <c r="M153" s="11"/>
      <c r="N153" s="11"/>
      <c r="O153" s="11"/>
      <c r="P153" s="150"/>
      <c r="Q153" s="150"/>
      <c r="R153" s="150"/>
      <c r="S153" s="150"/>
      <c r="T153" s="150"/>
      <c r="U153" s="150"/>
      <c r="V153" s="150"/>
      <c r="W153" s="150"/>
      <c r="X153" s="150"/>
      <c r="Y153" s="150"/>
      <c r="Z153" s="151">
        <f t="shared" si="87"/>
        <v>0</v>
      </c>
      <c r="AA153" s="150">
        <f t="shared" si="88"/>
        <v>0</v>
      </c>
    </row>
    <row r="154" spans="1:27" s="55" customFormat="1" x14ac:dyDescent="0.25">
      <c r="A154" s="108"/>
      <c r="B154" s="29"/>
      <c r="C154" s="14"/>
      <c r="D154" s="14"/>
      <c r="E154" s="14"/>
      <c r="F154" s="14"/>
      <c r="G154" s="53"/>
      <c r="H154" s="69">
        <f t="shared" si="89"/>
        <v>0</v>
      </c>
      <c r="I154" s="69">
        <f t="shared" si="90"/>
        <v>0</v>
      </c>
      <c r="J154" s="69">
        <f t="shared" si="91"/>
        <v>0</v>
      </c>
      <c r="K154" s="86">
        <f t="shared" si="86"/>
        <v>0</v>
      </c>
      <c r="L154" s="15"/>
      <c r="M154" s="11"/>
      <c r="N154" s="11"/>
      <c r="P154" s="150"/>
      <c r="Q154" s="150"/>
      <c r="R154" s="150"/>
      <c r="S154" s="150"/>
      <c r="T154" s="150"/>
      <c r="U154" s="150"/>
      <c r="V154" s="150"/>
      <c r="W154" s="150"/>
      <c r="X154" s="150"/>
      <c r="Y154" s="150"/>
      <c r="Z154" s="151">
        <f t="shared" si="87"/>
        <v>0</v>
      </c>
      <c r="AA154" s="150">
        <f t="shared" si="88"/>
        <v>0</v>
      </c>
    </row>
    <row r="155" spans="1:27" ht="14.4" thickBot="1" x14ac:dyDescent="0.3">
      <c r="A155" s="108"/>
      <c r="B155" s="29"/>
      <c r="C155" s="14"/>
      <c r="D155" s="14"/>
      <c r="E155" s="14"/>
      <c r="F155" s="14"/>
      <c r="G155" s="53"/>
      <c r="H155" s="69">
        <f t="shared" si="89"/>
        <v>0</v>
      </c>
      <c r="I155" s="69">
        <f t="shared" si="90"/>
        <v>0</v>
      </c>
      <c r="J155" s="69">
        <f t="shared" si="91"/>
        <v>0</v>
      </c>
      <c r="K155" s="86">
        <f t="shared" si="86"/>
        <v>0</v>
      </c>
      <c r="O155" s="149"/>
      <c r="P155" s="150"/>
      <c r="Q155" s="150"/>
      <c r="R155" s="150"/>
      <c r="S155" s="150"/>
      <c r="T155" s="150"/>
      <c r="U155" s="150"/>
      <c r="V155" s="150"/>
      <c r="W155" s="150"/>
      <c r="X155" s="150"/>
      <c r="Y155" s="150"/>
      <c r="Z155" s="151">
        <f t="shared" si="87"/>
        <v>0</v>
      </c>
      <c r="AA155" s="150">
        <f t="shared" si="88"/>
        <v>0</v>
      </c>
    </row>
    <row r="156" spans="1:27" ht="14.4" thickBot="1" x14ac:dyDescent="0.35">
      <c r="A156" s="283" t="s">
        <v>128</v>
      </c>
      <c r="B156" s="283"/>
      <c r="C156" s="283"/>
      <c r="D156" s="283"/>
      <c r="E156" s="283"/>
      <c r="F156" s="283"/>
      <c r="G156" s="284"/>
      <c r="H156" s="104">
        <f>ROUND(SUM(H143:H155),0)</f>
        <v>0</v>
      </c>
      <c r="I156" s="104">
        <f>ROUND(SUM(I143:I155),0)</f>
        <v>0</v>
      </c>
      <c r="J156" s="105">
        <f>ROUND(SUM(J143:J155),0)</f>
        <v>0</v>
      </c>
      <c r="K156" s="243">
        <f>SUM(H156:J156)</f>
        <v>0</v>
      </c>
      <c r="L156" s="244"/>
      <c r="O156" s="149"/>
      <c r="P156" s="155">
        <f>SUM(P143:P155)</f>
        <v>0</v>
      </c>
      <c r="Q156" s="155">
        <f t="shared" ref="Q156" si="92">SUM(Q143:Q155)</f>
        <v>0</v>
      </c>
      <c r="R156" s="155">
        <f t="shared" ref="R156" si="93">SUM(R143:R155)</f>
        <v>0</v>
      </c>
      <c r="S156" s="155">
        <f t="shared" ref="S156" si="94">SUM(S143:S155)</f>
        <v>0</v>
      </c>
      <c r="T156" s="155">
        <f t="shared" ref="T156" si="95">SUM(T143:T155)</f>
        <v>0</v>
      </c>
      <c r="U156" s="155">
        <f t="shared" ref="U156" si="96">SUM(U143:U155)</f>
        <v>0</v>
      </c>
      <c r="V156" s="155">
        <f t="shared" ref="V156" si="97">SUM(V143:V155)</f>
        <v>0</v>
      </c>
      <c r="W156" s="155">
        <f t="shared" ref="W156" si="98">SUM(W143:W155)</f>
        <v>0</v>
      </c>
      <c r="X156" s="155">
        <f t="shared" ref="X156" si="99">SUM(X143:X155)</f>
        <v>0</v>
      </c>
      <c r="Y156" s="155">
        <f t="shared" ref="Y156" si="100">SUM(Y143:Y155)</f>
        <v>0</v>
      </c>
      <c r="Z156" s="156">
        <f t="shared" ref="Z156" si="101">SUM(Z143:Z155)</f>
        <v>0</v>
      </c>
      <c r="AA156" s="155">
        <f t="shared" si="88"/>
        <v>0</v>
      </c>
    </row>
    <row r="157" spans="1:27" ht="21.6" customHeight="1" x14ac:dyDescent="0.25">
      <c r="A157" s="281" t="s">
        <v>11</v>
      </c>
      <c r="B157" s="282"/>
      <c r="C157" s="138"/>
      <c r="D157" s="138"/>
      <c r="E157" s="138"/>
      <c r="F157" s="138"/>
      <c r="G157" s="138"/>
      <c r="H157" s="121"/>
      <c r="I157" s="121"/>
      <c r="J157" s="121"/>
      <c r="K157" s="93"/>
      <c r="O157" s="149"/>
      <c r="P157" s="150"/>
      <c r="Q157" s="150"/>
      <c r="R157" s="150"/>
      <c r="S157" s="150"/>
      <c r="T157" s="150"/>
      <c r="U157" s="150"/>
      <c r="V157" s="150"/>
      <c r="W157" s="150"/>
      <c r="X157" s="150"/>
      <c r="Y157" s="150"/>
      <c r="Z157" s="151"/>
      <c r="AA157" s="150"/>
    </row>
    <row r="158" spans="1:27" x14ac:dyDescent="0.25">
      <c r="A158" s="108"/>
      <c r="B158" s="29"/>
      <c r="C158" s="14"/>
      <c r="D158" s="14"/>
      <c r="E158" s="14"/>
      <c r="F158" s="14"/>
      <c r="G158" s="53"/>
      <c r="H158" s="69">
        <f t="shared" ref="H158:H163" si="102">C158*G158</f>
        <v>0</v>
      </c>
      <c r="I158" s="69">
        <f t="shared" ref="I158:I163" si="103">D158*G158</f>
        <v>0</v>
      </c>
      <c r="J158" s="69">
        <f t="shared" ref="J158:J163" si="104">G158*E158</f>
        <v>0</v>
      </c>
      <c r="K158" s="86">
        <f t="shared" ref="K158:K163" si="105">SUM(H158,I158,J158)</f>
        <v>0</v>
      </c>
      <c r="O158" s="149"/>
      <c r="P158" s="150"/>
      <c r="Q158" s="150"/>
      <c r="R158" s="150"/>
      <c r="S158" s="150"/>
      <c r="T158" s="150"/>
      <c r="U158" s="150"/>
      <c r="V158" s="150"/>
      <c r="W158" s="150"/>
      <c r="X158" s="150"/>
      <c r="Y158" s="150"/>
      <c r="Z158" s="151">
        <f t="shared" ref="Z158:Z163" si="106">SUM(P158:Y158)</f>
        <v>0</v>
      </c>
      <c r="AA158" s="150">
        <f t="shared" ref="AA158:AA164" si="107">K158-Z158</f>
        <v>0</v>
      </c>
    </row>
    <row r="159" spans="1:27" x14ac:dyDescent="0.25">
      <c r="A159" s="108"/>
      <c r="B159" s="29"/>
      <c r="C159" s="14"/>
      <c r="D159" s="14"/>
      <c r="E159" s="14"/>
      <c r="F159" s="14"/>
      <c r="G159" s="53"/>
      <c r="H159" s="69">
        <f t="shared" si="102"/>
        <v>0</v>
      </c>
      <c r="I159" s="69">
        <f t="shared" si="103"/>
        <v>0</v>
      </c>
      <c r="J159" s="69">
        <f t="shared" si="104"/>
        <v>0</v>
      </c>
      <c r="K159" s="86">
        <f t="shared" si="105"/>
        <v>0</v>
      </c>
      <c r="O159" s="149"/>
      <c r="P159" s="150"/>
      <c r="Q159" s="150"/>
      <c r="R159" s="150"/>
      <c r="S159" s="150"/>
      <c r="T159" s="150"/>
      <c r="U159" s="150"/>
      <c r="V159" s="150"/>
      <c r="W159" s="150"/>
      <c r="X159" s="150"/>
      <c r="Y159" s="150"/>
      <c r="Z159" s="151">
        <f t="shared" si="106"/>
        <v>0</v>
      </c>
      <c r="AA159" s="150">
        <f t="shared" si="107"/>
        <v>0</v>
      </c>
    </row>
    <row r="160" spans="1:27" x14ac:dyDescent="0.25">
      <c r="A160" s="108"/>
      <c r="B160" s="29"/>
      <c r="C160" s="14"/>
      <c r="D160" s="14"/>
      <c r="E160" s="14"/>
      <c r="F160" s="14"/>
      <c r="G160" s="53"/>
      <c r="H160" s="69">
        <f t="shared" si="102"/>
        <v>0</v>
      </c>
      <c r="I160" s="69">
        <f t="shared" si="103"/>
        <v>0</v>
      </c>
      <c r="J160" s="69">
        <f t="shared" si="104"/>
        <v>0</v>
      </c>
      <c r="K160" s="86">
        <f t="shared" si="105"/>
        <v>0</v>
      </c>
      <c r="O160" s="149"/>
      <c r="P160" s="150"/>
      <c r="Q160" s="150"/>
      <c r="R160" s="150"/>
      <c r="S160" s="150"/>
      <c r="T160" s="150"/>
      <c r="U160" s="150"/>
      <c r="V160" s="150"/>
      <c r="W160" s="150"/>
      <c r="X160" s="150"/>
      <c r="Y160" s="150"/>
      <c r="Z160" s="151">
        <f t="shared" si="106"/>
        <v>0</v>
      </c>
      <c r="AA160" s="150">
        <f t="shared" si="107"/>
        <v>0</v>
      </c>
    </row>
    <row r="161" spans="1:27" x14ac:dyDescent="0.25">
      <c r="A161" s="108"/>
      <c r="B161" s="29"/>
      <c r="C161" s="14"/>
      <c r="D161" s="14"/>
      <c r="E161" s="14"/>
      <c r="F161" s="14"/>
      <c r="G161" s="53"/>
      <c r="H161" s="69">
        <f t="shared" si="102"/>
        <v>0</v>
      </c>
      <c r="I161" s="69">
        <f t="shared" si="103"/>
        <v>0</v>
      </c>
      <c r="J161" s="69">
        <f t="shared" si="104"/>
        <v>0</v>
      </c>
      <c r="K161" s="86">
        <f t="shared" si="105"/>
        <v>0</v>
      </c>
      <c r="O161" s="149"/>
      <c r="P161" s="150"/>
      <c r="Q161" s="150"/>
      <c r="R161" s="150"/>
      <c r="S161" s="150"/>
      <c r="T161" s="150"/>
      <c r="U161" s="150"/>
      <c r="V161" s="150"/>
      <c r="W161" s="150"/>
      <c r="X161" s="150"/>
      <c r="Y161" s="150"/>
      <c r="Z161" s="151">
        <f t="shared" si="106"/>
        <v>0</v>
      </c>
      <c r="AA161" s="150">
        <f t="shared" si="107"/>
        <v>0</v>
      </c>
    </row>
    <row r="162" spans="1:27" x14ac:dyDescent="0.25">
      <c r="A162" s="108"/>
      <c r="B162" s="29"/>
      <c r="C162" s="14"/>
      <c r="D162" s="14"/>
      <c r="E162" s="14"/>
      <c r="F162" s="14"/>
      <c r="G162" s="53"/>
      <c r="H162" s="69">
        <f t="shared" si="102"/>
        <v>0</v>
      </c>
      <c r="I162" s="69">
        <f t="shared" si="103"/>
        <v>0</v>
      </c>
      <c r="J162" s="69">
        <f t="shared" si="104"/>
        <v>0</v>
      </c>
      <c r="K162" s="86">
        <f t="shared" si="105"/>
        <v>0</v>
      </c>
      <c r="O162" s="149"/>
      <c r="P162" s="150"/>
      <c r="Q162" s="150"/>
      <c r="R162" s="150"/>
      <c r="S162" s="150"/>
      <c r="T162" s="150"/>
      <c r="U162" s="150"/>
      <c r="V162" s="150"/>
      <c r="W162" s="150"/>
      <c r="X162" s="150"/>
      <c r="Y162" s="150"/>
      <c r="Z162" s="151">
        <f t="shared" si="106"/>
        <v>0</v>
      </c>
      <c r="AA162" s="150">
        <f t="shared" si="107"/>
        <v>0</v>
      </c>
    </row>
    <row r="163" spans="1:27" ht="14.4" thickBot="1" x14ac:dyDescent="0.3">
      <c r="A163" s="108"/>
      <c r="B163" s="29"/>
      <c r="C163" s="14"/>
      <c r="D163" s="14"/>
      <c r="E163" s="14"/>
      <c r="F163" s="14"/>
      <c r="G163" s="53"/>
      <c r="H163" s="69">
        <f t="shared" si="102"/>
        <v>0</v>
      </c>
      <c r="I163" s="69">
        <f t="shared" si="103"/>
        <v>0</v>
      </c>
      <c r="J163" s="69">
        <f t="shared" si="104"/>
        <v>0</v>
      </c>
      <c r="K163" s="86">
        <f t="shared" si="105"/>
        <v>0</v>
      </c>
      <c r="O163" s="149"/>
      <c r="P163" s="150"/>
      <c r="Q163" s="150"/>
      <c r="R163" s="150"/>
      <c r="S163" s="150"/>
      <c r="T163" s="150"/>
      <c r="U163" s="150"/>
      <c r="V163" s="150"/>
      <c r="W163" s="150"/>
      <c r="X163" s="150"/>
      <c r="Y163" s="150"/>
      <c r="Z163" s="151">
        <f t="shared" si="106"/>
        <v>0</v>
      </c>
      <c r="AA163" s="150">
        <f t="shared" si="107"/>
        <v>0</v>
      </c>
    </row>
    <row r="164" spans="1:27" ht="14.4" thickBot="1" x14ac:dyDescent="0.35">
      <c r="A164" s="283" t="s">
        <v>132</v>
      </c>
      <c r="B164" s="283"/>
      <c r="C164" s="283"/>
      <c r="D164" s="283"/>
      <c r="E164" s="283"/>
      <c r="F164" s="283"/>
      <c r="G164" s="284"/>
      <c r="H164" s="104">
        <f>ROUND(SUM(H157:H163),0)</f>
        <v>0</v>
      </c>
      <c r="I164" s="104">
        <f t="shared" ref="I164:J164" si="108">ROUND(SUM(I157:I163),0)</f>
        <v>0</v>
      </c>
      <c r="J164" s="105">
        <f t="shared" si="108"/>
        <v>0</v>
      </c>
      <c r="K164" s="243">
        <f>SUM(H164:J164)</f>
        <v>0</v>
      </c>
      <c r="L164" s="244"/>
      <c r="O164" s="149"/>
      <c r="P164" s="155">
        <f>SUM(P157:P163)</f>
        <v>0</v>
      </c>
      <c r="Q164" s="155">
        <f t="shared" ref="Q164:Z164" si="109">SUM(Q157:Q163)</f>
        <v>0</v>
      </c>
      <c r="R164" s="155">
        <f t="shared" si="109"/>
        <v>0</v>
      </c>
      <c r="S164" s="155">
        <f t="shared" si="109"/>
        <v>0</v>
      </c>
      <c r="T164" s="155">
        <f t="shared" si="109"/>
        <v>0</v>
      </c>
      <c r="U164" s="155">
        <f t="shared" si="109"/>
        <v>0</v>
      </c>
      <c r="V164" s="155">
        <f t="shared" si="109"/>
        <v>0</v>
      </c>
      <c r="W164" s="155">
        <f t="shared" si="109"/>
        <v>0</v>
      </c>
      <c r="X164" s="155">
        <f t="shared" si="109"/>
        <v>0</v>
      </c>
      <c r="Y164" s="155">
        <f t="shared" si="109"/>
        <v>0</v>
      </c>
      <c r="Z164" s="156">
        <f t="shared" si="109"/>
        <v>0</v>
      </c>
      <c r="AA164" s="155">
        <f t="shared" si="107"/>
        <v>0</v>
      </c>
    </row>
    <row r="165" spans="1:27" ht="21.6" customHeight="1" x14ac:dyDescent="0.25">
      <c r="A165" s="281" t="s">
        <v>133</v>
      </c>
      <c r="B165" s="282"/>
      <c r="C165" s="138"/>
      <c r="D165" s="138"/>
      <c r="E165" s="138"/>
      <c r="F165" s="138"/>
      <c r="G165" s="138"/>
      <c r="H165" s="121"/>
      <c r="I165" s="121"/>
      <c r="J165" s="121"/>
      <c r="K165" s="93"/>
      <c r="P165" s="150"/>
      <c r="Q165" s="150"/>
      <c r="R165" s="150"/>
      <c r="S165" s="150"/>
      <c r="T165" s="150"/>
      <c r="U165" s="150"/>
      <c r="V165" s="150"/>
      <c r="W165" s="150"/>
      <c r="X165" s="150"/>
      <c r="Y165" s="150"/>
      <c r="Z165" s="151"/>
      <c r="AA165" s="150"/>
    </row>
    <row r="166" spans="1:27" x14ac:dyDescent="0.25">
      <c r="A166" s="108"/>
      <c r="B166" s="29"/>
      <c r="C166" s="14"/>
      <c r="D166" s="14"/>
      <c r="E166" s="14"/>
      <c r="F166" s="14"/>
      <c r="G166" s="53"/>
      <c r="H166" s="69">
        <f>C166*G166</f>
        <v>0</v>
      </c>
      <c r="I166" s="69">
        <f>D166*G166</f>
        <v>0</v>
      </c>
      <c r="J166" s="69">
        <f>G166*E166</f>
        <v>0</v>
      </c>
      <c r="K166" s="86">
        <f t="shared" ref="K166:K171" si="110">SUM(H166,I166,J166)</f>
        <v>0</v>
      </c>
      <c r="P166" s="150"/>
      <c r="Q166" s="150"/>
      <c r="R166" s="150"/>
      <c r="S166" s="150"/>
      <c r="T166" s="150"/>
      <c r="U166" s="150"/>
      <c r="V166" s="150"/>
      <c r="W166" s="150"/>
      <c r="X166" s="150"/>
      <c r="Y166" s="150"/>
      <c r="Z166" s="151">
        <f t="shared" ref="Z166:Z171" si="111">SUM(P166:Y166)</f>
        <v>0</v>
      </c>
      <c r="AA166" s="150">
        <f t="shared" ref="AA166:AA172" si="112">K166-Z166</f>
        <v>0</v>
      </c>
    </row>
    <row r="167" spans="1:27" x14ac:dyDescent="0.25">
      <c r="A167" s="108"/>
      <c r="B167" s="29"/>
      <c r="C167" s="14"/>
      <c r="D167" s="14"/>
      <c r="E167" s="14"/>
      <c r="F167" s="14"/>
      <c r="G167" s="53"/>
      <c r="H167" s="69">
        <f t="shared" ref="H167:H171" si="113">C167*G167</f>
        <v>0</v>
      </c>
      <c r="I167" s="69">
        <f t="shared" ref="I167:I171" si="114">D167*G167</f>
        <v>0</v>
      </c>
      <c r="J167" s="69">
        <f t="shared" ref="J167:J171" si="115">G167*E167</f>
        <v>0</v>
      </c>
      <c r="K167" s="86">
        <f t="shared" si="110"/>
        <v>0</v>
      </c>
      <c r="P167" s="150"/>
      <c r="Q167" s="150"/>
      <c r="R167" s="150"/>
      <c r="S167" s="150"/>
      <c r="T167" s="150"/>
      <c r="U167" s="150"/>
      <c r="V167" s="150"/>
      <c r="W167" s="150"/>
      <c r="X167" s="150"/>
      <c r="Y167" s="150"/>
      <c r="Z167" s="151">
        <f t="shared" si="111"/>
        <v>0</v>
      </c>
      <c r="AA167" s="150">
        <f t="shared" si="112"/>
        <v>0</v>
      </c>
    </row>
    <row r="168" spans="1:27" x14ac:dyDescent="0.25">
      <c r="A168" s="108"/>
      <c r="B168" s="29"/>
      <c r="C168" s="14"/>
      <c r="D168" s="14"/>
      <c r="E168" s="14"/>
      <c r="F168" s="14"/>
      <c r="G168" s="53"/>
      <c r="H168" s="69">
        <f t="shared" si="113"/>
        <v>0</v>
      </c>
      <c r="I168" s="69">
        <f t="shared" si="114"/>
        <v>0</v>
      </c>
      <c r="J168" s="69">
        <f t="shared" si="115"/>
        <v>0</v>
      </c>
      <c r="K168" s="86">
        <f t="shared" si="110"/>
        <v>0</v>
      </c>
      <c r="P168" s="150"/>
      <c r="Q168" s="150"/>
      <c r="R168" s="150"/>
      <c r="S168" s="150"/>
      <c r="T168" s="150"/>
      <c r="U168" s="150"/>
      <c r="V168" s="150"/>
      <c r="W168" s="150"/>
      <c r="X168" s="150"/>
      <c r="Y168" s="150"/>
      <c r="Z168" s="151">
        <f t="shared" si="111"/>
        <v>0</v>
      </c>
      <c r="AA168" s="150">
        <f t="shared" si="112"/>
        <v>0</v>
      </c>
    </row>
    <row r="169" spans="1:27" x14ac:dyDescent="0.25">
      <c r="A169" s="108"/>
      <c r="B169" s="29"/>
      <c r="C169" s="14"/>
      <c r="D169" s="14"/>
      <c r="E169" s="14"/>
      <c r="F169" s="14"/>
      <c r="G169" s="53"/>
      <c r="H169" s="69">
        <f t="shared" si="113"/>
        <v>0</v>
      </c>
      <c r="I169" s="69">
        <f t="shared" si="114"/>
        <v>0</v>
      </c>
      <c r="J169" s="69">
        <f t="shared" si="115"/>
        <v>0</v>
      </c>
      <c r="K169" s="86">
        <f t="shared" si="110"/>
        <v>0</v>
      </c>
      <c r="P169" s="150"/>
      <c r="Q169" s="150"/>
      <c r="R169" s="150"/>
      <c r="S169" s="150"/>
      <c r="T169" s="150"/>
      <c r="U169" s="150"/>
      <c r="V169" s="150"/>
      <c r="W169" s="150"/>
      <c r="X169" s="150"/>
      <c r="Y169" s="150"/>
      <c r="Z169" s="151">
        <f t="shared" si="111"/>
        <v>0</v>
      </c>
      <c r="AA169" s="150">
        <f t="shared" si="112"/>
        <v>0</v>
      </c>
    </row>
    <row r="170" spans="1:27" x14ac:dyDescent="0.25">
      <c r="A170" s="108"/>
      <c r="B170" s="29"/>
      <c r="C170" s="14"/>
      <c r="D170" s="14"/>
      <c r="E170" s="14"/>
      <c r="F170" s="14"/>
      <c r="G170" s="53"/>
      <c r="H170" s="69">
        <f t="shared" si="113"/>
        <v>0</v>
      </c>
      <c r="I170" s="69">
        <f t="shared" si="114"/>
        <v>0</v>
      </c>
      <c r="J170" s="69">
        <f t="shared" si="115"/>
        <v>0</v>
      </c>
      <c r="K170" s="86">
        <f t="shared" si="110"/>
        <v>0</v>
      </c>
      <c r="O170" s="55"/>
      <c r="P170" s="150"/>
      <c r="Q170" s="150"/>
      <c r="R170" s="150"/>
      <c r="S170" s="150"/>
      <c r="T170" s="150"/>
      <c r="U170" s="150"/>
      <c r="V170" s="150"/>
      <c r="W170" s="150"/>
      <c r="X170" s="150"/>
      <c r="Y170" s="150"/>
      <c r="Z170" s="151">
        <f t="shared" si="111"/>
        <v>0</v>
      </c>
      <c r="AA170" s="150">
        <f t="shared" si="112"/>
        <v>0</v>
      </c>
    </row>
    <row r="171" spans="1:27" ht="14.4" thickBot="1" x14ac:dyDescent="0.3">
      <c r="A171" s="108"/>
      <c r="B171" s="29"/>
      <c r="C171" s="14"/>
      <c r="D171" s="14"/>
      <c r="E171" s="14"/>
      <c r="F171" s="14"/>
      <c r="G171" s="53"/>
      <c r="H171" s="69">
        <f t="shared" si="113"/>
        <v>0</v>
      </c>
      <c r="I171" s="69">
        <f t="shared" si="114"/>
        <v>0</v>
      </c>
      <c r="J171" s="69">
        <f t="shared" si="115"/>
        <v>0</v>
      </c>
      <c r="K171" s="86">
        <f t="shared" si="110"/>
        <v>0</v>
      </c>
      <c r="O171" s="149" t="s">
        <v>136</v>
      </c>
      <c r="P171" s="150"/>
      <c r="Q171" s="150"/>
      <c r="R171" s="150"/>
      <c r="S171" s="150"/>
      <c r="T171" s="150"/>
      <c r="U171" s="150"/>
      <c r="V171" s="150"/>
      <c r="W171" s="150"/>
      <c r="X171" s="150"/>
      <c r="Y171" s="150"/>
      <c r="Z171" s="151">
        <f t="shared" si="111"/>
        <v>0</v>
      </c>
      <c r="AA171" s="150">
        <f t="shared" si="112"/>
        <v>0</v>
      </c>
    </row>
    <row r="172" spans="1:27" ht="14.4" thickBot="1" x14ac:dyDescent="0.35">
      <c r="A172" s="283" t="s">
        <v>137</v>
      </c>
      <c r="B172" s="283"/>
      <c r="C172" s="283"/>
      <c r="D172" s="283"/>
      <c r="E172" s="283"/>
      <c r="F172" s="283"/>
      <c r="G172" s="284"/>
      <c r="H172" s="104">
        <f>ROUND(SUM(H165:H171),0)</f>
        <v>0</v>
      </c>
      <c r="I172" s="104">
        <f t="shared" ref="I172:J172" si="116">ROUND(SUM(I165:I171),0)</f>
        <v>0</v>
      </c>
      <c r="J172" s="105">
        <f t="shared" si="116"/>
        <v>0</v>
      </c>
      <c r="K172" s="243">
        <f>SUM(H172:J172)</f>
        <v>0</v>
      </c>
      <c r="L172" s="244"/>
      <c r="P172" s="155">
        <f>SUM(P165:P171)</f>
        <v>0</v>
      </c>
      <c r="Q172" s="155">
        <f t="shared" ref="Q172" si="117">SUM(Q165:Q171)</f>
        <v>0</v>
      </c>
      <c r="R172" s="155">
        <f t="shared" ref="R172" si="118">SUM(R165:R171)</f>
        <v>0</v>
      </c>
      <c r="S172" s="155">
        <f t="shared" ref="S172" si="119">SUM(S165:S171)</f>
        <v>0</v>
      </c>
      <c r="T172" s="155">
        <f t="shared" ref="T172" si="120">SUM(T165:T171)</f>
        <v>0</v>
      </c>
      <c r="U172" s="155">
        <f t="shared" ref="U172" si="121">SUM(U165:U171)</f>
        <v>0</v>
      </c>
      <c r="V172" s="155">
        <f t="shared" ref="V172" si="122">SUM(V165:V171)</f>
        <v>0</v>
      </c>
      <c r="W172" s="155">
        <f t="shared" ref="W172" si="123">SUM(W165:W171)</f>
        <v>0</v>
      </c>
      <c r="X172" s="155">
        <f t="shared" ref="X172" si="124">SUM(X165:X171)</f>
        <v>0</v>
      </c>
      <c r="Y172" s="155">
        <f t="shared" ref="Y172" si="125">SUM(Y165:Y171)</f>
        <v>0</v>
      </c>
      <c r="Z172" s="156">
        <f t="shared" ref="Z172" si="126">SUM(Z165:Z171)</f>
        <v>0</v>
      </c>
      <c r="AA172" s="155">
        <f t="shared" si="112"/>
        <v>0</v>
      </c>
    </row>
    <row r="173" spans="1:27" s="55" customFormat="1" ht="21.6" customHeight="1" x14ac:dyDescent="0.25">
      <c r="A173" s="281" t="s">
        <v>138</v>
      </c>
      <c r="B173" s="282"/>
      <c r="C173" s="138"/>
      <c r="D173" s="138"/>
      <c r="E173" s="138"/>
      <c r="F173" s="138"/>
      <c r="G173" s="138"/>
      <c r="H173" s="121"/>
      <c r="I173" s="121"/>
      <c r="J173" s="121"/>
      <c r="K173" s="93"/>
      <c r="L173" s="15"/>
      <c r="M173" s="11"/>
      <c r="N173" s="11"/>
      <c r="O173" s="11"/>
      <c r="P173" s="150"/>
      <c r="Q173" s="150"/>
      <c r="R173" s="150"/>
      <c r="S173" s="150"/>
      <c r="T173" s="150"/>
      <c r="U173" s="150"/>
      <c r="V173" s="150"/>
      <c r="W173" s="150"/>
      <c r="X173" s="150"/>
      <c r="Y173" s="150"/>
      <c r="Z173" s="151"/>
      <c r="AA173" s="150"/>
    </row>
    <row r="174" spans="1:27" x14ac:dyDescent="0.25">
      <c r="A174" s="108"/>
      <c r="B174" s="29"/>
      <c r="C174" s="14"/>
      <c r="D174" s="14"/>
      <c r="E174" s="14"/>
      <c r="F174" s="14"/>
      <c r="G174" s="53"/>
      <c r="H174" s="69">
        <f>C174*G174</f>
        <v>0</v>
      </c>
      <c r="I174" s="69">
        <f>D174*G174</f>
        <v>0</v>
      </c>
      <c r="J174" s="69">
        <f>G174*E174</f>
        <v>0</v>
      </c>
      <c r="K174" s="86">
        <f t="shared" ref="K174:K179" si="127">SUM(H174,I174,J174)</f>
        <v>0</v>
      </c>
      <c r="P174" s="150"/>
      <c r="Q174" s="150"/>
      <c r="R174" s="150"/>
      <c r="S174" s="150"/>
      <c r="T174" s="150"/>
      <c r="U174" s="150"/>
      <c r="V174" s="150"/>
      <c r="W174" s="150"/>
      <c r="X174" s="150"/>
      <c r="Y174" s="150"/>
      <c r="Z174" s="151">
        <f t="shared" ref="Z174:Z179" si="128">SUM(P174:Y174)</f>
        <v>0</v>
      </c>
      <c r="AA174" s="150">
        <f t="shared" ref="AA174:AA180" si="129">K174-Z174</f>
        <v>0</v>
      </c>
    </row>
    <row r="175" spans="1:27" x14ac:dyDescent="0.25">
      <c r="A175" s="108"/>
      <c r="B175" s="29"/>
      <c r="C175" s="14"/>
      <c r="D175" s="14"/>
      <c r="E175" s="14"/>
      <c r="F175" s="14"/>
      <c r="G175" s="53"/>
      <c r="H175" s="69">
        <f t="shared" ref="H175:H179" si="130">C175*G175</f>
        <v>0</v>
      </c>
      <c r="I175" s="69">
        <f t="shared" ref="I175:I179" si="131">D175*G175</f>
        <v>0</v>
      </c>
      <c r="J175" s="69">
        <f t="shared" ref="J175:J179" si="132">G175*E175</f>
        <v>0</v>
      </c>
      <c r="K175" s="86">
        <f t="shared" si="127"/>
        <v>0</v>
      </c>
      <c r="P175" s="150"/>
      <c r="Q175" s="150"/>
      <c r="R175" s="150"/>
      <c r="S175" s="150"/>
      <c r="T175" s="150"/>
      <c r="U175" s="150"/>
      <c r="V175" s="150"/>
      <c r="W175" s="150"/>
      <c r="X175" s="150"/>
      <c r="Y175" s="150"/>
      <c r="Z175" s="151">
        <f t="shared" si="128"/>
        <v>0</v>
      </c>
      <c r="AA175" s="150">
        <f t="shared" si="129"/>
        <v>0</v>
      </c>
    </row>
    <row r="176" spans="1:27" x14ac:dyDescent="0.25">
      <c r="A176" s="108"/>
      <c r="B176" s="29"/>
      <c r="C176" s="14"/>
      <c r="D176" s="14"/>
      <c r="E176" s="14"/>
      <c r="F176" s="14"/>
      <c r="G176" s="53"/>
      <c r="H176" s="69">
        <f t="shared" si="130"/>
        <v>0</v>
      </c>
      <c r="I176" s="69">
        <f t="shared" si="131"/>
        <v>0</v>
      </c>
      <c r="J176" s="69">
        <f t="shared" si="132"/>
        <v>0</v>
      </c>
      <c r="K176" s="86">
        <f t="shared" si="127"/>
        <v>0</v>
      </c>
      <c r="P176" s="150"/>
      <c r="Q176" s="150"/>
      <c r="R176" s="150"/>
      <c r="S176" s="150"/>
      <c r="T176" s="150"/>
      <c r="U176" s="150"/>
      <c r="V176" s="150"/>
      <c r="W176" s="150"/>
      <c r="X176" s="150"/>
      <c r="Y176" s="150"/>
      <c r="Z176" s="151">
        <f t="shared" si="128"/>
        <v>0</v>
      </c>
      <c r="AA176" s="150">
        <f t="shared" si="129"/>
        <v>0</v>
      </c>
    </row>
    <row r="177" spans="1:27" x14ac:dyDescent="0.25">
      <c r="A177" s="108"/>
      <c r="B177" s="29"/>
      <c r="C177" s="14"/>
      <c r="D177" s="14"/>
      <c r="E177" s="14"/>
      <c r="F177" s="14"/>
      <c r="G177" s="53"/>
      <c r="H177" s="69">
        <f t="shared" si="130"/>
        <v>0</v>
      </c>
      <c r="I177" s="69">
        <f t="shared" si="131"/>
        <v>0</v>
      </c>
      <c r="J177" s="69">
        <f t="shared" si="132"/>
        <v>0</v>
      </c>
      <c r="K177" s="86">
        <f t="shared" si="127"/>
        <v>0</v>
      </c>
      <c r="P177" s="150"/>
      <c r="Q177" s="150"/>
      <c r="R177" s="150"/>
      <c r="S177" s="150"/>
      <c r="T177" s="150"/>
      <c r="U177" s="150"/>
      <c r="V177" s="150"/>
      <c r="W177" s="150"/>
      <c r="X177" s="150"/>
      <c r="Y177" s="150"/>
      <c r="Z177" s="151">
        <f t="shared" si="128"/>
        <v>0</v>
      </c>
      <c r="AA177" s="150">
        <f t="shared" si="129"/>
        <v>0</v>
      </c>
    </row>
    <row r="178" spans="1:27" x14ac:dyDescent="0.25">
      <c r="A178" s="108"/>
      <c r="B178" s="29"/>
      <c r="C178" s="14"/>
      <c r="D178" s="14"/>
      <c r="E178" s="14"/>
      <c r="F178" s="14"/>
      <c r="G178" s="53"/>
      <c r="H178" s="69">
        <f t="shared" si="130"/>
        <v>0</v>
      </c>
      <c r="I178" s="69">
        <f t="shared" si="131"/>
        <v>0</v>
      </c>
      <c r="J178" s="69">
        <f t="shared" si="132"/>
        <v>0</v>
      </c>
      <c r="K178" s="86">
        <f t="shared" si="127"/>
        <v>0</v>
      </c>
      <c r="P178" s="150"/>
      <c r="Q178" s="150"/>
      <c r="R178" s="150"/>
      <c r="S178" s="150"/>
      <c r="T178" s="150"/>
      <c r="U178" s="150"/>
      <c r="V178" s="150"/>
      <c r="W178" s="150"/>
      <c r="X178" s="150"/>
      <c r="Y178" s="150"/>
      <c r="Z178" s="151">
        <f t="shared" si="128"/>
        <v>0</v>
      </c>
      <c r="AA178" s="150">
        <f t="shared" si="129"/>
        <v>0</v>
      </c>
    </row>
    <row r="179" spans="1:27" ht="14.4" thickBot="1" x14ac:dyDescent="0.3">
      <c r="A179" s="108"/>
      <c r="B179" s="29"/>
      <c r="C179" s="14"/>
      <c r="D179" s="14"/>
      <c r="E179" s="14"/>
      <c r="F179" s="14"/>
      <c r="G179" s="53"/>
      <c r="H179" s="69">
        <f t="shared" si="130"/>
        <v>0</v>
      </c>
      <c r="I179" s="69">
        <f t="shared" si="131"/>
        <v>0</v>
      </c>
      <c r="J179" s="69">
        <f t="shared" si="132"/>
        <v>0</v>
      </c>
      <c r="K179" s="86">
        <f t="shared" si="127"/>
        <v>0</v>
      </c>
      <c r="P179" s="150"/>
      <c r="Q179" s="150"/>
      <c r="R179" s="150"/>
      <c r="S179" s="150"/>
      <c r="T179" s="150"/>
      <c r="U179" s="150"/>
      <c r="V179" s="150"/>
      <c r="W179" s="150"/>
      <c r="X179" s="150"/>
      <c r="Y179" s="150"/>
      <c r="Z179" s="151">
        <f t="shared" si="128"/>
        <v>0</v>
      </c>
      <c r="AA179" s="150">
        <f t="shared" si="129"/>
        <v>0</v>
      </c>
    </row>
    <row r="180" spans="1:27" ht="14.4" thickBot="1" x14ac:dyDescent="0.35">
      <c r="A180" s="283" t="s">
        <v>142</v>
      </c>
      <c r="B180" s="283"/>
      <c r="C180" s="283"/>
      <c r="D180" s="283"/>
      <c r="E180" s="283"/>
      <c r="F180" s="283"/>
      <c r="G180" s="284"/>
      <c r="H180" s="104">
        <f>ROUND(SUM(H173:H179),0)</f>
        <v>0</v>
      </c>
      <c r="I180" s="104">
        <f t="shared" ref="I180:J180" si="133">ROUND(SUM(I173:I179),0)</f>
        <v>0</v>
      </c>
      <c r="J180" s="105">
        <f t="shared" si="133"/>
        <v>0</v>
      </c>
      <c r="K180" s="243">
        <f>SUM(H180:J180)</f>
        <v>0</v>
      </c>
      <c r="L180" s="244"/>
      <c r="P180" s="155">
        <f>SUM(P173:P179)</f>
        <v>0</v>
      </c>
      <c r="Q180" s="155">
        <f t="shared" ref="Q180" si="134">SUM(Q173:Q179)</f>
        <v>0</v>
      </c>
      <c r="R180" s="155">
        <f t="shared" ref="R180" si="135">SUM(R173:R179)</f>
        <v>0</v>
      </c>
      <c r="S180" s="155">
        <f t="shared" ref="S180" si="136">SUM(S173:S179)</f>
        <v>0</v>
      </c>
      <c r="T180" s="155">
        <f t="shared" ref="T180" si="137">SUM(T173:T179)</f>
        <v>0</v>
      </c>
      <c r="U180" s="155">
        <f t="shared" ref="U180" si="138">SUM(U173:U179)</f>
        <v>0</v>
      </c>
      <c r="V180" s="155">
        <f t="shared" ref="V180" si="139">SUM(V173:V179)</f>
        <v>0</v>
      </c>
      <c r="W180" s="155">
        <f t="shared" ref="W180" si="140">SUM(W173:W179)</f>
        <v>0</v>
      </c>
      <c r="X180" s="155">
        <f t="shared" ref="X180" si="141">SUM(X173:X179)</f>
        <v>0</v>
      </c>
      <c r="Y180" s="155">
        <f t="shared" ref="Y180" si="142">SUM(Y173:Y179)</f>
        <v>0</v>
      </c>
      <c r="Z180" s="156">
        <f t="shared" ref="Z180" si="143">SUM(Z173:Z179)</f>
        <v>0</v>
      </c>
      <c r="AA180" s="155">
        <f t="shared" si="129"/>
        <v>0</v>
      </c>
    </row>
    <row r="181" spans="1:27" s="55" customFormat="1" ht="21.6" customHeight="1" x14ac:dyDescent="0.25">
      <c r="A181" s="281" t="s">
        <v>17</v>
      </c>
      <c r="B181" s="282"/>
      <c r="C181" s="138"/>
      <c r="D181" s="138"/>
      <c r="E181" s="138"/>
      <c r="F181" s="138"/>
      <c r="G181" s="138"/>
      <c r="H181" s="121"/>
      <c r="I181" s="121"/>
      <c r="J181" s="121"/>
      <c r="K181" s="93"/>
      <c r="L181" s="15"/>
      <c r="M181" s="11"/>
      <c r="N181" s="11"/>
      <c r="O181" s="11"/>
      <c r="P181" s="150"/>
      <c r="Q181" s="150"/>
      <c r="R181" s="150"/>
      <c r="S181" s="150"/>
      <c r="T181" s="150"/>
      <c r="U181" s="150"/>
      <c r="V181" s="150"/>
      <c r="W181" s="150"/>
      <c r="X181" s="150"/>
      <c r="Y181" s="150"/>
      <c r="Z181" s="151"/>
      <c r="AA181" s="150"/>
    </row>
    <row r="182" spans="1:27" s="55" customFormat="1" x14ac:dyDescent="0.25">
      <c r="A182" s="108"/>
      <c r="B182" s="29"/>
      <c r="C182" s="14"/>
      <c r="D182" s="14"/>
      <c r="E182" s="14"/>
      <c r="F182" s="14"/>
      <c r="G182" s="53"/>
      <c r="H182" s="69">
        <f>C182*G182</f>
        <v>0</v>
      </c>
      <c r="I182" s="69">
        <f>D182*G182</f>
        <v>0</v>
      </c>
      <c r="J182" s="69">
        <f>G182*E182</f>
        <v>0</v>
      </c>
      <c r="K182" s="86">
        <f t="shared" ref="K182:K187" si="144">SUM(H182,I182,J182)</f>
        <v>0</v>
      </c>
      <c r="L182" s="15"/>
      <c r="M182" s="11"/>
      <c r="N182" s="11"/>
      <c r="O182" s="11"/>
      <c r="P182" s="150"/>
      <c r="Q182" s="150"/>
      <c r="R182" s="150"/>
      <c r="S182" s="150"/>
      <c r="T182" s="150"/>
      <c r="U182" s="150"/>
      <c r="V182" s="150"/>
      <c r="W182" s="150"/>
      <c r="X182" s="150"/>
      <c r="Y182" s="150"/>
      <c r="Z182" s="151">
        <f t="shared" ref="Z182:Z187" si="145">SUM(P182:Y182)</f>
        <v>0</v>
      </c>
      <c r="AA182" s="150">
        <f t="shared" ref="AA182:AA189" si="146">K182-Z182</f>
        <v>0</v>
      </c>
    </row>
    <row r="183" spans="1:27" s="55" customFormat="1" x14ac:dyDescent="0.25">
      <c r="A183" s="108"/>
      <c r="B183" s="29"/>
      <c r="C183" s="14"/>
      <c r="D183" s="14"/>
      <c r="E183" s="14"/>
      <c r="F183" s="14"/>
      <c r="G183" s="53"/>
      <c r="H183" s="69">
        <f t="shared" ref="H183:H187" si="147">C183*G183</f>
        <v>0</v>
      </c>
      <c r="I183" s="69">
        <f t="shared" ref="I183:I187" si="148">D183*G183</f>
        <v>0</v>
      </c>
      <c r="J183" s="69">
        <f t="shared" ref="J183:J187" si="149">G183*E183</f>
        <v>0</v>
      </c>
      <c r="K183" s="86">
        <f t="shared" si="144"/>
        <v>0</v>
      </c>
      <c r="L183" s="15"/>
      <c r="M183" s="11"/>
      <c r="N183" s="11"/>
      <c r="O183" s="11"/>
      <c r="P183" s="150"/>
      <c r="Q183" s="150"/>
      <c r="R183" s="150"/>
      <c r="S183" s="150"/>
      <c r="T183" s="150"/>
      <c r="U183" s="150"/>
      <c r="V183" s="150"/>
      <c r="W183" s="150"/>
      <c r="X183" s="150"/>
      <c r="Y183" s="150"/>
      <c r="Z183" s="151">
        <f t="shared" si="145"/>
        <v>0</v>
      </c>
      <c r="AA183" s="150">
        <f t="shared" si="146"/>
        <v>0</v>
      </c>
    </row>
    <row r="184" spans="1:27" s="55" customFormat="1" x14ac:dyDescent="0.25">
      <c r="A184" s="108"/>
      <c r="B184" s="29"/>
      <c r="C184" s="14"/>
      <c r="D184" s="14"/>
      <c r="E184" s="14"/>
      <c r="F184" s="14"/>
      <c r="G184" s="53"/>
      <c r="H184" s="69">
        <f t="shared" si="147"/>
        <v>0</v>
      </c>
      <c r="I184" s="69">
        <f t="shared" si="148"/>
        <v>0</v>
      </c>
      <c r="J184" s="69">
        <f t="shared" si="149"/>
        <v>0</v>
      </c>
      <c r="K184" s="86">
        <f t="shared" si="144"/>
        <v>0</v>
      </c>
      <c r="L184" s="15"/>
      <c r="M184" s="11"/>
      <c r="N184" s="11"/>
      <c r="O184" s="11"/>
      <c r="P184" s="150"/>
      <c r="Q184" s="150"/>
      <c r="R184" s="150"/>
      <c r="S184" s="150"/>
      <c r="T184" s="150"/>
      <c r="U184" s="150"/>
      <c r="V184" s="150"/>
      <c r="W184" s="150"/>
      <c r="X184" s="150"/>
      <c r="Y184" s="150"/>
      <c r="Z184" s="151">
        <f t="shared" si="145"/>
        <v>0</v>
      </c>
      <c r="AA184" s="150">
        <f t="shared" si="146"/>
        <v>0</v>
      </c>
    </row>
    <row r="185" spans="1:27" x14ac:dyDescent="0.25">
      <c r="A185" s="108"/>
      <c r="B185" s="29"/>
      <c r="C185" s="14"/>
      <c r="D185" s="14"/>
      <c r="E185" s="14"/>
      <c r="F185" s="14"/>
      <c r="G185" s="53"/>
      <c r="H185" s="69">
        <f t="shared" si="147"/>
        <v>0</v>
      </c>
      <c r="I185" s="69">
        <f t="shared" si="148"/>
        <v>0</v>
      </c>
      <c r="J185" s="69">
        <f t="shared" si="149"/>
        <v>0</v>
      </c>
      <c r="K185" s="86">
        <f t="shared" si="144"/>
        <v>0</v>
      </c>
      <c r="P185" s="150"/>
      <c r="Q185" s="150"/>
      <c r="R185" s="150"/>
      <c r="S185" s="150"/>
      <c r="T185" s="150"/>
      <c r="U185" s="150"/>
      <c r="V185" s="150"/>
      <c r="W185" s="150"/>
      <c r="X185" s="150"/>
      <c r="Y185" s="150"/>
      <c r="Z185" s="151">
        <f t="shared" si="145"/>
        <v>0</v>
      </c>
      <c r="AA185" s="150">
        <f t="shared" si="146"/>
        <v>0</v>
      </c>
    </row>
    <row r="186" spans="1:27" x14ac:dyDescent="0.25">
      <c r="A186" s="108"/>
      <c r="B186" s="29"/>
      <c r="C186" s="14"/>
      <c r="D186" s="14"/>
      <c r="E186" s="14"/>
      <c r="F186" s="14"/>
      <c r="G186" s="53"/>
      <c r="H186" s="69">
        <f t="shared" si="147"/>
        <v>0</v>
      </c>
      <c r="I186" s="69">
        <f t="shared" si="148"/>
        <v>0</v>
      </c>
      <c r="J186" s="69">
        <f t="shared" si="149"/>
        <v>0</v>
      </c>
      <c r="K186" s="86">
        <f t="shared" si="144"/>
        <v>0</v>
      </c>
      <c r="P186" s="150"/>
      <c r="Q186" s="150"/>
      <c r="R186" s="150"/>
      <c r="S186" s="150"/>
      <c r="T186" s="150"/>
      <c r="U186" s="150"/>
      <c r="V186" s="150"/>
      <c r="W186" s="150"/>
      <c r="X186" s="150"/>
      <c r="Y186" s="150"/>
      <c r="Z186" s="151">
        <f t="shared" si="145"/>
        <v>0</v>
      </c>
      <c r="AA186" s="150">
        <f t="shared" si="146"/>
        <v>0</v>
      </c>
    </row>
    <row r="187" spans="1:27" ht="14.4" thickBot="1" x14ac:dyDescent="0.3">
      <c r="A187" s="108"/>
      <c r="B187" s="29"/>
      <c r="C187" s="14"/>
      <c r="D187" s="14"/>
      <c r="E187" s="14"/>
      <c r="F187" s="14"/>
      <c r="G187" s="53"/>
      <c r="H187" s="69">
        <f t="shared" si="147"/>
        <v>0</v>
      </c>
      <c r="I187" s="69">
        <f t="shared" si="148"/>
        <v>0</v>
      </c>
      <c r="J187" s="69">
        <f t="shared" si="149"/>
        <v>0</v>
      </c>
      <c r="K187" s="86">
        <f t="shared" si="144"/>
        <v>0</v>
      </c>
      <c r="P187" s="150"/>
      <c r="Q187" s="150"/>
      <c r="R187" s="150"/>
      <c r="S187" s="150"/>
      <c r="T187" s="150"/>
      <c r="U187" s="150"/>
      <c r="V187" s="150"/>
      <c r="W187" s="150"/>
      <c r="X187" s="150"/>
      <c r="Y187" s="150"/>
      <c r="Z187" s="151">
        <f t="shared" si="145"/>
        <v>0</v>
      </c>
      <c r="AA187" s="150">
        <f t="shared" si="146"/>
        <v>0</v>
      </c>
    </row>
    <row r="188" spans="1:27" ht="14.4" thickBot="1" x14ac:dyDescent="0.35">
      <c r="A188" s="283" t="s">
        <v>143</v>
      </c>
      <c r="B188" s="283"/>
      <c r="C188" s="283"/>
      <c r="D188" s="283"/>
      <c r="E188" s="283"/>
      <c r="F188" s="283"/>
      <c r="G188" s="284"/>
      <c r="H188" s="104">
        <f>ROUND(SUM(H181:H187),0)</f>
        <v>0</v>
      </c>
      <c r="I188" s="104">
        <f>ROUND(SUM(I181:I187),0)</f>
        <v>0</v>
      </c>
      <c r="J188" s="105">
        <f>ROUND(SUM(J181:J187),0)</f>
        <v>0</v>
      </c>
      <c r="K188" s="243">
        <f>SUM(H188:J188)</f>
        <v>0</v>
      </c>
      <c r="L188" s="244"/>
      <c r="P188" s="155">
        <f t="shared" ref="P188:Z188" si="150">SUM(P181:P187)</f>
        <v>0</v>
      </c>
      <c r="Q188" s="155">
        <f t="shared" si="150"/>
        <v>0</v>
      </c>
      <c r="R188" s="155">
        <f t="shared" si="150"/>
        <v>0</v>
      </c>
      <c r="S188" s="155">
        <f t="shared" si="150"/>
        <v>0</v>
      </c>
      <c r="T188" s="155">
        <f t="shared" si="150"/>
        <v>0</v>
      </c>
      <c r="U188" s="155">
        <f t="shared" si="150"/>
        <v>0</v>
      </c>
      <c r="V188" s="155">
        <f t="shared" si="150"/>
        <v>0</v>
      </c>
      <c r="W188" s="155">
        <f t="shared" si="150"/>
        <v>0</v>
      </c>
      <c r="X188" s="155">
        <f t="shared" si="150"/>
        <v>0</v>
      </c>
      <c r="Y188" s="155">
        <f t="shared" si="150"/>
        <v>0</v>
      </c>
      <c r="Z188" s="156">
        <f t="shared" si="150"/>
        <v>0</v>
      </c>
      <c r="AA188" s="155">
        <f t="shared" si="146"/>
        <v>0</v>
      </c>
    </row>
    <row r="189" spans="1:27" ht="15" customHeight="1" thickBot="1" x14ac:dyDescent="0.35">
      <c r="A189" s="285" t="s">
        <v>144</v>
      </c>
      <c r="B189" s="285"/>
      <c r="C189" s="285"/>
      <c r="D189" s="285"/>
      <c r="E189" s="285"/>
      <c r="F189" s="285"/>
      <c r="G189" s="286"/>
      <c r="H189" s="104">
        <f>ROUND(SUM(H44,H58,H72,H86,H100,H114,H128,H142,H156,H164,H172,H180,H188),0)</f>
        <v>0</v>
      </c>
      <c r="I189" s="104">
        <f>ROUND(SUM(I44,I58,I72,I86,I100,I114,I128,I142,I156,I164,I172,I180,I188),0)</f>
        <v>0</v>
      </c>
      <c r="J189" s="105">
        <f>ROUND(SUM(J44,J58,J72,J86,J100,J114,J128,J142,J156,J164,J172,J180,J188),0)</f>
        <v>0</v>
      </c>
      <c r="K189" s="243">
        <f>SUM(H189:J189)</f>
        <v>0</v>
      </c>
      <c r="L189" s="244"/>
      <c r="P189" s="155">
        <f t="shared" ref="P189:Z189" si="151">SUM(P44,P58,P72,P86,P100,P114,P128,P142,P156,P164,P172,P180,P188)</f>
        <v>0</v>
      </c>
      <c r="Q189" s="155">
        <f t="shared" si="151"/>
        <v>0</v>
      </c>
      <c r="R189" s="155">
        <f t="shared" si="151"/>
        <v>0</v>
      </c>
      <c r="S189" s="155">
        <f t="shared" si="151"/>
        <v>0</v>
      </c>
      <c r="T189" s="155">
        <f t="shared" si="151"/>
        <v>0</v>
      </c>
      <c r="U189" s="155">
        <f t="shared" si="151"/>
        <v>0</v>
      </c>
      <c r="V189" s="155">
        <f t="shared" si="151"/>
        <v>0</v>
      </c>
      <c r="W189" s="155">
        <f t="shared" si="151"/>
        <v>0</v>
      </c>
      <c r="X189" s="155">
        <f t="shared" si="151"/>
        <v>0</v>
      </c>
      <c r="Y189" s="155">
        <f t="shared" si="151"/>
        <v>0</v>
      </c>
      <c r="Z189" s="156">
        <f t="shared" si="151"/>
        <v>0</v>
      </c>
      <c r="AA189" s="155">
        <f t="shared" si="146"/>
        <v>0</v>
      </c>
    </row>
    <row r="190" spans="1:27" s="55" customFormat="1" ht="21.6" customHeight="1" x14ac:dyDescent="0.25">
      <c r="A190" s="281" t="s">
        <v>18</v>
      </c>
      <c r="B190" s="282"/>
      <c r="C190" s="138"/>
      <c r="D190" s="138"/>
      <c r="E190" s="138"/>
      <c r="F190" s="138"/>
      <c r="G190" s="138"/>
      <c r="H190" s="121"/>
      <c r="I190" s="121"/>
      <c r="J190" s="121"/>
      <c r="K190" s="93"/>
      <c r="L190" s="15"/>
      <c r="M190" s="11"/>
      <c r="N190" s="11"/>
      <c r="O190" s="11"/>
      <c r="P190" s="150"/>
      <c r="Q190" s="150"/>
      <c r="R190" s="150"/>
      <c r="S190" s="150"/>
      <c r="T190" s="150"/>
      <c r="U190" s="150"/>
      <c r="V190" s="150"/>
      <c r="W190" s="150"/>
      <c r="X190" s="150"/>
      <c r="Y190" s="150"/>
      <c r="Z190" s="151"/>
      <c r="AA190" s="150"/>
    </row>
    <row r="191" spans="1:27" s="55" customFormat="1" x14ac:dyDescent="0.25">
      <c r="A191" s="108"/>
      <c r="B191" s="29"/>
      <c r="C191" s="287" t="s">
        <v>147</v>
      </c>
      <c r="D191" s="288"/>
      <c r="E191" s="288"/>
      <c r="F191" s="288"/>
      <c r="G191" s="289"/>
      <c r="H191" s="21"/>
      <c r="I191" s="21"/>
      <c r="J191" s="21"/>
      <c r="K191" s="89">
        <f>ROUND(SUM(H191,I191,J191),0)</f>
        <v>0</v>
      </c>
      <c r="L191" s="15"/>
      <c r="M191" s="11"/>
      <c r="N191" s="11"/>
      <c r="P191" s="150"/>
      <c r="Q191" s="150"/>
      <c r="R191" s="150"/>
      <c r="S191" s="150"/>
      <c r="T191" s="150"/>
      <c r="U191" s="150"/>
      <c r="V191" s="150"/>
      <c r="W191" s="150"/>
      <c r="X191" s="150"/>
      <c r="Y191" s="150"/>
      <c r="Z191" s="151">
        <f>SUM(P191:Y191)</f>
        <v>0</v>
      </c>
      <c r="AA191" s="150">
        <f t="shared" ref="AA191:AA198" si="152">K191-Z191</f>
        <v>0</v>
      </c>
    </row>
    <row r="192" spans="1:27" s="55" customFormat="1" x14ac:dyDescent="0.25">
      <c r="A192" s="108"/>
      <c r="B192" s="29"/>
      <c r="C192" s="287" t="s">
        <v>147</v>
      </c>
      <c r="D192" s="288"/>
      <c r="E192" s="288"/>
      <c r="F192" s="288"/>
      <c r="G192" s="289"/>
      <c r="H192" s="21"/>
      <c r="I192" s="21"/>
      <c r="J192" s="21"/>
      <c r="K192" s="89">
        <f t="shared" ref="K192:K195" si="153">ROUND(SUM(H192,I192,J192),0)</f>
        <v>0</v>
      </c>
      <c r="L192" s="15"/>
      <c r="M192" s="11"/>
      <c r="N192" s="11"/>
      <c r="O192" s="11"/>
      <c r="P192" s="150"/>
      <c r="Q192" s="150"/>
      <c r="R192" s="150"/>
      <c r="S192" s="150"/>
      <c r="T192" s="150"/>
      <c r="U192" s="150"/>
      <c r="V192" s="150"/>
      <c r="W192" s="150"/>
      <c r="X192" s="150"/>
      <c r="Y192" s="150"/>
      <c r="Z192" s="151">
        <f>SUM(P192:Y192)</f>
        <v>0</v>
      </c>
      <c r="AA192" s="150">
        <f t="shared" si="152"/>
        <v>0</v>
      </c>
    </row>
    <row r="193" spans="1:29" s="55" customFormat="1" x14ac:dyDescent="0.25">
      <c r="A193" s="108"/>
      <c r="B193" s="29"/>
      <c r="C193" s="287" t="s">
        <v>147</v>
      </c>
      <c r="D193" s="288"/>
      <c r="E193" s="288"/>
      <c r="F193" s="288"/>
      <c r="G193" s="289"/>
      <c r="H193" s="21"/>
      <c r="I193" s="21"/>
      <c r="J193" s="21"/>
      <c r="K193" s="89">
        <f t="shared" si="153"/>
        <v>0</v>
      </c>
      <c r="L193" s="15"/>
      <c r="M193" s="11"/>
      <c r="N193" s="16"/>
      <c r="O193" s="11"/>
      <c r="P193" s="150"/>
      <c r="Q193" s="150"/>
      <c r="R193" s="150"/>
      <c r="S193" s="150"/>
      <c r="T193" s="150"/>
      <c r="U193" s="150"/>
      <c r="V193" s="150"/>
      <c r="W193" s="150"/>
      <c r="X193" s="150"/>
      <c r="Y193" s="150"/>
      <c r="Z193" s="151">
        <f>SUM(P193:Y193)</f>
        <v>0</v>
      </c>
      <c r="AA193" s="150">
        <f t="shared" si="152"/>
        <v>0</v>
      </c>
    </row>
    <row r="194" spans="1:29" s="55" customFormat="1" x14ac:dyDescent="0.25">
      <c r="A194" s="108"/>
      <c r="B194" s="29"/>
      <c r="C194" s="287" t="s">
        <v>147</v>
      </c>
      <c r="D194" s="288"/>
      <c r="E194" s="288"/>
      <c r="F194" s="288"/>
      <c r="G194" s="289"/>
      <c r="H194" s="21"/>
      <c r="I194" s="21"/>
      <c r="J194" s="21"/>
      <c r="K194" s="89">
        <f t="shared" si="153"/>
        <v>0</v>
      </c>
      <c r="L194" s="15"/>
      <c r="M194" s="11"/>
      <c r="N194" s="16"/>
      <c r="O194" s="11"/>
      <c r="P194" s="150"/>
      <c r="Q194" s="150"/>
      <c r="R194" s="150"/>
      <c r="S194" s="150"/>
      <c r="T194" s="150"/>
      <c r="U194" s="150"/>
      <c r="V194" s="150"/>
      <c r="W194" s="150"/>
      <c r="X194" s="150"/>
      <c r="Y194" s="150"/>
      <c r="Z194" s="151">
        <f>SUM(P194:Y194)</f>
        <v>0</v>
      </c>
      <c r="AA194" s="150">
        <f t="shared" si="152"/>
        <v>0</v>
      </c>
    </row>
    <row r="195" spans="1:29" s="55" customFormat="1" ht="14.4" thickBot="1" x14ac:dyDescent="0.3">
      <c r="A195" s="108"/>
      <c r="B195" s="29"/>
      <c r="C195" s="290" t="s">
        <v>147</v>
      </c>
      <c r="D195" s="291"/>
      <c r="E195" s="291"/>
      <c r="F195" s="291"/>
      <c r="G195" s="292"/>
      <c r="H195" s="21"/>
      <c r="I195" s="21"/>
      <c r="J195" s="21"/>
      <c r="K195" s="90">
        <f t="shared" si="153"/>
        <v>0</v>
      </c>
      <c r="L195" s="15"/>
      <c r="M195" s="11"/>
      <c r="N195" s="16"/>
      <c r="O195" s="11"/>
      <c r="P195" s="150"/>
      <c r="Q195" s="150"/>
      <c r="R195" s="150"/>
      <c r="S195" s="150"/>
      <c r="T195" s="150"/>
      <c r="U195" s="150"/>
      <c r="V195" s="150"/>
      <c r="W195" s="150"/>
      <c r="X195" s="150"/>
      <c r="Y195" s="150"/>
      <c r="Z195" s="151">
        <f>SUM(P195:Y195)</f>
        <v>0</v>
      </c>
      <c r="AA195" s="150">
        <f t="shared" si="152"/>
        <v>0</v>
      </c>
    </row>
    <row r="196" spans="1:29" ht="13.95" customHeight="1" thickBot="1" x14ac:dyDescent="0.35">
      <c r="A196" s="279" t="s">
        <v>148</v>
      </c>
      <c r="B196" s="279"/>
      <c r="C196" s="279"/>
      <c r="D196" s="279"/>
      <c r="E196" s="279"/>
      <c r="F196" s="279"/>
      <c r="G196" s="280"/>
      <c r="H196" s="83">
        <f>ROUND(SUM(H190:H195),0)</f>
        <v>0</v>
      </c>
      <c r="I196" s="83">
        <f>ROUND(SUM(I190:I195),0)</f>
        <v>0</v>
      </c>
      <c r="J196" s="83">
        <f>ROUND(SUM(J190:J195),0)</f>
        <v>0</v>
      </c>
      <c r="K196" s="233">
        <f>SUM(H196:J196)</f>
        <v>0</v>
      </c>
      <c r="N196" s="16"/>
      <c r="P196" s="155">
        <f>SUM(P190:P195)</f>
        <v>0</v>
      </c>
      <c r="Q196" s="155">
        <f t="shared" ref="Q196:Z196" si="154">SUM(Q190:Q195)</f>
        <v>0</v>
      </c>
      <c r="R196" s="155">
        <f t="shared" si="154"/>
        <v>0</v>
      </c>
      <c r="S196" s="155">
        <f t="shared" si="154"/>
        <v>0</v>
      </c>
      <c r="T196" s="155">
        <f t="shared" si="154"/>
        <v>0</v>
      </c>
      <c r="U196" s="155">
        <f t="shared" si="154"/>
        <v>0</v>
      </c>
      <c r="V196" s="155">
        <f t="shared" si="154"/>
        <v>0</v>
      </c>
      <c r="W196" s="155">
        <f t="shared" si="154"/>
        <v>0</v>
      </c>
      <c r="X196" s="155">
        <f t="shared" si="154"/>
        <v>0</v>
      </c>
      <c r="Y196" s="155">
        <f t="shared" si="154"/>
        <v>0</v>
      </c>
      <c r="Z196" s="156">
        <f t="shared" si="154"/>
        <v>0</v>
      </c>
      <c r="AA196" s="155">
        <f t="shared" si="152"/>
        <v>0</v>
      </c>
    </row>
    <row r="197" spans="1:29" ht="14.25" customHeight="1" thickBot="1" x14ac:dyDescent="0.35">
      <c r="A197" s="269" t="s">
        <v>149</v>
      </c>
      <c r="B197" s="269"/>
      <c r="C197" s="269"/>
      <c r="D197" s="269"/>
      <c r="E197" s="269"/>
      <c r="F197" s="269"/>
      <c r="G197" s="269"/>
      <c r="H197" s="104">
        <f>H189+H196</f>
        <v>0</v>
      </c>
      <c r="I197" s="104">
        <f t="shared" ref="I197:J197" si="155">I189+I196</f>
        <v>0</v>
      </c>
      <c r="J197" s="230">
        <f t="shared" si="155"/>
        <v>0</v>
      </c>
      <c r="K197" s="235">
        <f>SUM(H197:J197)</f>
        <v>0</v>
      </c>
      <c r="L197" s="270" t="s">
        <v>202</v>
      </c>
      <c r="P197" s="155">
        <f>P189+P196</f>
        <v>0</v>
      </c>
      <c r="Q197" s="155">
        <f t="shared" ref="Q197:Y197" si="156">Q189+Q196</f>
        <v>0</v>
      </c>
      <c r="R197" s="155">
        <f t="shared" si="156"/>
        <v>0</v>
      </c>
      <c r="S197" s="155">
        <f t="shared" si="156"/>
        <v>0</v>
      </c>
      <c r="T197" s="155">
        <f t="shared" si="156"/>
        <v>0</v>
      </c>
      <c r="U197" s="155">
        <f t="shared" si="156"/>
        <v>0</v>
      </c>
      <c r="V197" s="155">
        <f t="shared" si="156"/>
        <v>0</v>
      </c>
      <c r="W197" s="155">
        <f t="shared" si="156"/>
        <v>0</v>
      </c>
      <c r="X197" s="155">
        <f t="shared" si="156"/>
        <v>0</v>
      </c>
      <c r="Y197" s="155">
        <f t="shared" si="156"/>
        <v>0</v>
      </c>
      <c r="Z197" s="156">
        <f>SUM(Z189+Z196)</f>
        <v>0</v>
      </c>
      <c r="AA197" s="155">
        <f t="shared" si="152"/>
        <v>0</v>
      </c>
    </row>
    <row r="198" spans="1:29" ht="43.5" customHeight="1" thickBot="1" x14ac:dyDescent="0.3">
      <c r="A198" s="273" t="s">
        <v>150</v>
      </c>
      <c r="B198" s="274"/>
      <c r="C198" s="274"/>
      <c r="D198" s="274"/>
      <c r="E198" s="274"/>
      <c r="F198" s="274"/>
      <c r="G198" s="275"/>
      <c r="H198" s="84" t="e">
        <f>ROUNDDOWN(IF($A201="x",H197/10,IF($A202="x",H202,IF($A203="x",0,IF($A204="x",0,"-")))),0)</f>
        <v>#VALUE!</v>
      </c>
      <c r="I198" s="84" t="e">
        <f>ROUND(IF($A201="x",I197/10,IF($A202="x",I202,IF($A203="x",0,IF($A204="x",0,"-")))),0)</f>
        <v>#VALUE!</v>
      </c>
      <c r="J198" s="231" t="e">
        <f>ROUND(IF($A201="x",K198-H198-I198,IF($A202="x",K198-H198-I198,IF($A203="x",0,IF($A204="x",0,"-")))),0)</f>
        <v>#VALUE!</v>
      </c>
      <c r="K198" s="236" t="e">
        <f>ROUNDDOWN(IF($A201="x",K197/10,IF($A202="x",K202,IF(OR($A204="x",$A203="x"),0,"-"))),0)</f>
        <v>#VALUE!</v>
      </c>
      <c r="L198" s="271"/>
      <c r="P198" s="159">
        <f>P197*0.1</f>
        <v>0</v>
      </c>
      <c r="Q198" s="159">
        <f t="shared" ref="Q198:Y198" si="157">Q197*0.1</f>
        <v>0</v>
      </c>
      <c r="R198" s="159">
        <f t="shared" si="157"/>
        <v>0</v>
      </c>
      <c r="S198" s="159">
        <f t="shared" si="157"/>
        <v>0</v>
      </c>
      <c r="T198" s="159">
        <f t="shared" si="157"/>
        <v>0</v>
      </c>
      <c r="U198" s="159">
        <f t="shared" si="157"/>
        <v>0</v>
      </c>
      <c r="V198" s="159">
        <f t="shared" si="157"/>
        <v>0</v>
      </c>
      <c r="W198" s="159">
        <f t="shared" si="157"/>
        <v>0</v>
      </c>
      <c r="X198" s="159">
        <f t="shared" si="157"/>
        <v>0</v>
      </c>
      <c r="Y198" s="159">
        <f t="shared" si="157"/>
        <v>0</v>
      </c>
      <c r="Z198" s="160">
        <f>SUM(P198:Y198)</f>
        <v>0</v>
      </c>
      <c r="AA198" s="159" t="e">
        <f t="shared" si="152"/>
        <v>#VALUE!</v>
      </c>
    </row>
    <row r="199" spans="1:29" ht="13.2" customHeight="1" thickBot="1" x14ac:dyDescent="0.3">
      <c r="A199" s="112"/>
      <c r="B199" s="59"/>
      <c r="C199" s="59"/>
      <c r="D199" s="59"/>
      <c r="E199" s="59"/>
      <c r="F199" s="117"/>
      <c r="G199" s="58" t="s">
        <v>151</v>
      </c>
      <c r="H199" s="94" t="e">
        <f>ROUND((H197+H198),0)</f>
        <v>#VALUE!</v>
      </c>
      <c r="I199" s="85" t="e">
        <f>ROUND((I197+I198),0)</f>
        <v>#VALUE!</v>
      </c>
      <c r="J199" s="232" t="e">
        <f>ROUND((J197+J198),0)</f>
        <v>#VALUE!</v>
      </c>
      <c r="K199" s="235" t="e">
        <f>K198+K197</f>
        <v>#VALUE!</v>
      </c>
      <c r="L199" s="272"/>
      <c r="O199" s="55"/>
      <c r="P199" s="161">
        <f>P198+P197</f>
        <v>0</v>
      </c>
      <c r="Q199" s="161">
        <f t="shared" ref="Q199:AA199" si="158">Q198+Q197</f>
        <v>0</v>
      </c>
      <c r="R199" s="161">
        <f t="shared" si="158"/>
        <v>0</v>
      </c>
      <c r="S199" s="161">
        <f t="shared" si="158"/>
        <v>0</v>
      </c>
      <c r="T199" s="161">
        <f t="shared" si="158"/>
        <v>0</v>
      </c>
      <c r="U199" s="161">
        <f t="shared" si="158"/>
        <v>0</v>
      </c>
      <c r="V199" s="161">
        <f t="shared" si="158"/>
        <v>0</v>
      </c>
      <c r="W199" s="161">
        <f t="shared" si="158"/>
        <v>0</v>
      </c>
      <c r="X199" s="161">
        <f t="shared" si="158"/>
        <v>0</v>
      </c>
      <c r="Y199" s="161">
        <f t="shared" si="158"/>
        <v>0</v>
      </c>
      <c r="Z199" s="162">
        <f t="shared" si="158"/>
        <v>0</v>
      </c>
      <c r="AA199" s="161" t="e">
        <f t="shared" si="158"/>
        <v>#VALUE!</v>
      </c>
    </row>
    <row r="200" spans="1:29" ht="16.2" customHeight="1" thickBot="1" x14ac:dyDescent="0.3">
      <c r="A200" s="268" t="s">
        <v>152</v>
      </c>
      <c r="B200" s="268"/>
      <c r="C200" s="268"/>
      <c r="D200" s="268"/>
      <c r="E200" s="268"/>
      <c r="F200" s="268"/>
      <c r="G200" s="268"/>
      <c r="H200" s="268"/>
      <c r="I200" s="268"/>
      <c r="J200" s="268"/>
      <c r="K200" s="234"/>
      <c r="Z200" s="55"/>
      <c r="AA200" s="55"/>
    </row>
    <row r="201" spans="1:29" ht="39" customHeight="1" thickTop="1" thickBot="1" x14ac:dyDescent="0.3">
      <c r="A201" s="204"/>
      <c r="B201" s="276" t="s">
        <v>153</v>
      </c>
      <c r="C201" s="277"/>
      <c r="D201" s="277"/>
      <c r="E201" s="277"/>
      <c r="F201" s="277"/>
      <c r="G201" s="278"/>
      <c r="H201" s="122"/>
      <c r="I201" s="97"/>
      <c r="J201" s="97"/>
      <c r="K201" s="99"/>
      <c r="Z201" s="55"/>
      <c r="AA201" s="55"/>
    </row>
    <row r="202" spans="1:29" ht="39" customHeight="1" thickTop="1" thickBot="1" x14ac:dyDescent="0.3">
      <c r="A202" s="204"/>
      <c r="B202" s="276" t="s">
        <v>154</v>
      </c>
      <c r="C202" s="277"/>
      <c r="D202" s="277"/>
      <c r="E202" s="277"/>
      <c r="F202" s="277"/>
      <c r="G202" s="278"/>
      <c r="H202" s="100">
        <f>(H189-SUM(H156,H164,H172,H180,H188)+IF(H191&gt;25000,25000,H191)+IF(H192&gt;25000,25000,H192)+IF(H193&gt;25000,25000,H193)+IF(H194&gt;25000,25000,H194)+IF(H195&gt;25000,25000,H195))*0.1</f>
        <v>0</v>
      </c>
      <c r="I202" s="101">
        <f>(I189-SUM(I156,I164,I172,I180,I188)+IF(H191&gt;25000,0,IF((H191+I191)&gt;25000,MAX(25000-H191,0),I191))+IF(H192&gt;25000,0,IF((H192+I192)&gt;25000,MAX(25000-H192,0),I192))+IF(H193&gt;25000,0,IF((H193+I193)&gt;25000,MAX(25000-H193,0),I193))+IF(H194&gt;25000,0,IF((H194+I194)&gt;25000,MAX(25000-H194,0),I194))+IF(H195&gt;25000,0,IF((H195+I195)&gt;25000,MAX(25000-H195,0),I195)))*0.1</f>
        <v>0</v>
      </c>
      <c r="J202" s="101"/>
      <c r="K202" s="101">
        <f>ROUNDDOWN((K189-SUM(K156,K164,K172,K180,K188)+IF((H191+I191+J191)&gt;25000,25000,H191+I191+J191)+IF((H192+I192+J192)&gt;25000,25000,H192+I192+J192)+IF((H193+I193+J193)&gt;25000,25000,H193+I193+J193)+IF((H194+I194+J194)&gt;25000,25000,H194+I194+J194)+IF((H195+I195+J195)&gt;25000,25000,H195+I195+J195)),0)*0.1</f>
        <v>0</v>
      </c>
      <c r="Z202" s="55"/>
      <c r="AA202" s="55"/>
      <c r="AB202" s="262"/>
      <c r="AC202" s="261"/>
    </row>
    <row r="203" spans="1:29" ht="39" customHeight="1" thickTop="1" thickBot="1" x14ac:dyDescent="0.3">
      <c r="A203" s="204"/>
      <c r="B203" s="276" t="s">
        <v>155</v>
      </c>
      <c r="C203" s="277"/>
      <c r="D203" s="277"/>
      <c r="E203" s="277"/>
      <c r="F203" s="277"/>
      <c r="G203" s="278"/>
      <c r="H203" s="123"/>
      <c r="I203" s="124"/>
      <c r="J203" s="124"/>
      <c r="K203" s="124"/>
    </row>
    <row r="204" spans="1:29" ht="39" customHeight="1" thickTop="1" thickBot="1" x14ac:dyDescent="0.35">
      <c r="A204" s="204"/>
      <c r="B204" s="265" t="s">
        <v>156</v>
      </c>
      <c r="C204" s="266"/>
      <c r="D204" s="266"/>
      <c r="E204" s="266"/>
      <c r="F204" s="266"/>
      <c r="G204" s="267"/>
      <c r="H204" s="125"/>
      <c r="K204" s="126"/>
    </row>
    <row r="205" spans="1:29" ht="27" customHeight="1" thickTop="1" x14ac:dyDescent="0.3">
      <c r="A205" s="205" t="s">
        <v>210</v>
      </c>
      <c r="B205" s="61"/>
      <c r="C205" s="17"/>
      <c r="D205" s="17"/>
      <c r="E205" s="17"/>
      <c r="F205" s="118"/>
      <c r="G205" s="17"/>
      <c r="H205" s="18"/>
    </row>
    <row r="206" spans="1:29" x14ac:dyDescent="0.25">
      <c r="A206" s="10"/>
    </row>
    <row r="212" spans="15:27" x14ac:dyDescent="0.25">
      <c r="O212" s="149" t="s">
        <v>136</v>
      </c>
      <c r="P212" s="150"/>
      <c r="Q212" s="150"/>
      <c r="R212" s="150"/>
      <c r="S212" s="150"/>
      <c r="T212" s="150"/>
      <c r="U212" s="150"/>
      <c r="V212" s="150"/>
      <c r="W212" s="150"/>
      <c r="X212" s="150"/>
      <c r="Y212" s="150"/>
      <c r="Z212" s="150"/>
      <c r="AA212" s="150"/>
    </row>
    <row r="213" spans="15:27" x14ac:dyDescent="0.25">
      <c r="O213" s="149"/>
      <c r="P213" s="150"/>
      <c r="Q213" s="150"/>
      <c r="R213" s="150"/>
      <c r="S213" s="150"/>
      <c r="T213" s="150"/>
      <c r="U213" s="150"/>
      <c r="V213" s="150"/>
      <c r="W213" s="150"/>
      <c r="X213" s="150"/>
      <c r="Y213" s="150"/>
      <c r="Z213" s="150"/>
      <c r="AA213" s="150"/>
    </row>
    <row r="214" spans="15:27" x14ac:dyDescent="0.25">
      <c r="O214" s="149"/>
      <c r="P214" s="150"/>
      <c r="Q214" s="150"/>
      <c r="R214" s="150"/>
      <c r="S214" s="150"/>
      <c r="T214" s="150"/>
      <c r="U214" s="150"/>
      <c r="V214" s="150"/>
      <c r="W214" s="150"/>
      <c r="X214" s="150"/>
      <c r="Y214" s="150"/>
      <c r="Z214" s="150"/>
      <c r="AA214" s="150"/>
    </row>
    <row r="215" spans="15:27" ht="14.4" thickBot="1" x14ac:dyDescent="0.35">
      <c r="P215" s="155"/>
      <c r="Q215" s="155"/>
      <c r="R215" s="155"/>
      <c r="S215" s="155"/>
      <c r="T215" s="155"/>
      <c r="U215" s="155"/>
      <c r="V215" s="155"/>
      <c r="W215" s="155"/>
      <c r="X215" s="155"/>
      <c r="Y215" s="155"/>
      <c r="Z215" s="155"/>
      <c r="AA215" s="155"/>
    </row>
    <row r="216" spans="15:27" ht="14.4" thickBot="1" x14ac:dyDescent="0.35">
      <c r="O216" s="10" t="s">
        <v>136</v>
      </c>
      <c r="P216" s="155"/>
      <c r="Q216" s="155"/>
      <c r="R216" s="155"/>
      <c r="S216" s="155"/>
      <c r="T216" s="155"/>
      <c r="U216" s="155"/>
      <c r="V216" s="155"/>
      <c r="W216" s="155"/>
      <c r="X216" s="155"/>
      <c r="Y216" s="155"/>
      <c r="Z216" s="155"/>
      <c r="AA216" s="155"/>
    </row>
    <row r="217" spans="15:27" x14ac:dyDescent="0.25">
      <c r="O217" s="55"/>
      <c r="P217" s="55"/>
      <c r="Q217" s="55"/>
      <c r="R217" s="55"/>
      <c r="S217" s="55"/>
      <c r="T217" s="55"/>
      <c r="U217" s="55"/>
      <c r="V217" s="55"/>
      <c r="W217" s="55"/>
      <c r="X217" s="55"/>
      <c r="Y217" s="55"/>
      <c r="Z217" s="55"/>
      <c r="AA217" s="55"/>
    </row>
    <row r="218" spans="15:27" x14ac:dyDescent="0.25">
      <c r="O218" s="149"/>
      <c r="P218" s="150"/>
      <c r="Q218" s="150"/>
      <c r="R218" s="150"/>
      <c r="S218" s="150"/>
      <c r="T218" s="150"/>
      <c r="U218" s="150"/>
      <c r="V218" s="150"/>
      <c r="W218" s="150"/>
      <c r="X218" s="150"/>
      <c r="Y218" s="150"/>
      <c r="Z218" s="150"/>
      <c r="AA218" s="150"/>
    </row>
    <row r="219" spans="15:27" x14ac:dyDescent="0.25">
      <c r="O219" s="149"/>
      <c r="P219" s="150"/>
      <c r="Q219" s="150"/>
      <c r="R219" s="150"/>
      <c r="S219" s="150"/>
      <c r="T219" s="150"/>
      <c r="U219" s="150"/>
      <c r="V219" s="150"/>
      <c r="W219" s="150"/>
      <c r="X219" s="150"/>
      <c r="Y219" s="150"/>
      <c r="Z219" s="150"/>
      <c r="AA219" s="150"/>
    </row>
    <row r="220" spans="15:27" x14ac:dyDescent="0.25">
      <c r="O220" s="149"/>
      <c r="P220" s="150"/>
      <c r="Q220" s="150"/>
      <c r="R220" s="150"/>
      <c r="S220" s="150"/>
      <c r="T220" s="150"/>
      <c r="U220" s="150"/>
      <c r="V220" s="150"/>
      <c r="W220" s="150"/>
      <c r="X220" s="150"/>
      <c r="Y220" s="150"/>
      <c r="Z220" s="150"/>
      <c r="AA220" s="150"/>
    </row>
    <row r="221" spans="15:27" x14ac:dyDescent="0.25">
      <c r="O221" s="149"/>
      <c r="P221" s="150"/>
      <c r="Q221" s="150"/>
      <c r="R221" s="150"/>
      <c r="S221" s="150"/>
      <c r="T221" s="150"/>
      <c r="U221" s="150"/>
      <c r="V221" s="150"/>
      <c r="W221" s="150"/>
      <c r="X221" s="150"/>
      <c r="Y221" s="150"/>
      <c r="Z221" s="150"/>
      <c r="AA221" s="150"/>
    </row>
    <row r="222" spans="15:27" x14ac:dyDescent="0.25">
      <c r="O222" s="149"/>
      <c r="P222" s="150"/>
      <c r="Q222" s="150"/>
      <c r="R222" s="150"/>
      <c r="S222" s="150"/>
      <c r="T222" s="150"/>
      <c r="U222" s="150"/>
      <c r="V222" s="150"/>
      <c r="W222" s="150"/>
      <c r="X222" s="150"/>
      <c r="Y222" s="150"/>
      <c r="Z222" s="150"/>
      <c r="AA222" s="150"/>
    </row>
    <row r="223" spans="15:27" x14ac:dyDescent="0.25">
      <c r="O223" s="149"/>
      <c r="P223" s="150"/>
      <c r="Q223" s="150"/>
      <c r="R223" s="150"/>
      <c r="S223" s="150"/>
      <c r="T223" s="150"/>
      <c r="U223" s="150"/>
      <c r="V223" s="150"/>
      <c r="W223" s="150"/>
      <c r="X223" s="150"/>
      <c r="Y223" s="150"/>
      <c r="Z223" s="150"/>
      <c r="AA223" s="150"/>
    </row>
    <row r="224" spans="15:27" x14ac:dyDescent="0.25">
      <c r="O224" s="149"/>
      <c r="P224" s="150"/>
      <c r="Q224" s="150"/>
      <c r="R224" s="150"/>
      <c r="S224" s="150"/>
      <c r="T224" s="150"/>
      <c r="U224" s="150"/>
      <c r="V224" s="150"/>
      <c r="W224" s="150"/>
      <c r="X224" s="150"/>
      <c r="Y224" s="150"/>
      <c r="Z224" s="150"/>
      <c r="AA224" s="150"/>
    </row>
    <row r="225" spans="15:27" x14ac:dyDescent="0.25">
      <c r="O225" s="149"/>
      <c r="P225" s="150"/>
      <c r="Q225" s="150"/>
      <c r="R225" s="150"/>
      <c r="S225" s="150"/>
      <c r="T225" s="150"/>
      <c r="U225" s="150"/>
      <c r="V225" s="150"/>
      <c r="W225" s="150"/>
      <c r="X225" s="150"/>
      <c r="Y225" s="150"/>
      <c r="Z225" s="150"/>
      <c r="AA225" s="150"/>
    </row>
    <row r="226" spans="15:27" x14ac:dyDescent="0.25">
      <c r="O226" s="149"/>
      <c r="P226" s="150"/>
      <c r="Q226" s="150"/>
      <c r="R226" s="150"/>
      <c r="S226" s="150"/>
      <c r="T226" s="150"/>
      <c r="U226" s="150"/>
      <c r="V226" s="150"/>
      <c r="W226" s="150"/>
      <c r="X226" s="150"/>
      <c r="Y226" s="150"/>
      <c r="Z226" s="150"/>
      <c r="AA226" s="150"/>
    </row>
    <row r="227" spans="15:27" x14ac:dyDescent="0.25">
      <c r="Z227" s="55"/>
      <c r="AA227" s="55"/>
    </row>
    <row r="228" spans="15:27" x14ac:dyDescent="0.25">
      <c r="Z228" s="55"/>
      <c r="AA228" s="55"/>
    </row>
    <row r="229" spans="15:27" x14ac:dyDescent="0.25">
      <c r="Z229" s="55"/>
      <c r="AA229" s="55"/>
    </row>
    <row r="230" spans="15:27" x14ac:dyDescent="0.25">
      <c r="Z230" s="55"/>
      <c r="AA230" s="55"/>
    </row>
    <row r="231" spans="15:27" x14ac:dyDescent="0.25">
      <c r="Z231" s="55"/>
      <c r="AA231" s="55"/>
    </row>
  </sheetData>
  <sheetProtection sheet="1" formatRows="0" insertRows="0" insertHyperlinks="0" deleteRows="0"/>
  <customSheetViews>
    <customSheetView guid="{0C60EA6F-DEC9-4CBC-9A67-BB470464DF0D}" showPageBreaks="1" showGridLines="0" fitToPage="1" printArea="1" hiddenColumns="1">
      <pane ySplit="2" topLeftCell="A3" activePane="bottomLeft" state="frozen"/>
      <selection pane="bottomLeft" activeCell="M253" sqref="A1:M253"/>
      <pageMargins left="0" right="0" top="0" bottom="0" header="0" footer="0"/>
      <printOptions horizontalCentered="1" gridLines="1"/>
      <pageSetup scale="70" firstPageNumber="16" fitToHeight="0" orientation="landscape" useFirstPageNumber="1" r:id="rId1"/>
      <headerFooter alignWithMargins="0"/>
    </customSheetView>
    <customSheetView guid="{DFC9F918-1CC2-4618-8BB2-F5E7641E067B}" showPageBreaks="1" showGridLines="0" fitToPage="1" printArea="1" topLeftCell="D1">
      <pane ySplit="2" topLeftCell="A3" activePane="bottomLeft" state="frozen"/>
      <selection pane="bottomLeft" activeCell="Q1" sqref="Q1"/>
      <pageMargins left="0" right="0" top="0" bottom="0" header="0" footer="0"/>
      <printOptions horizontalCentered="1" gridLines="1"/>
      <pageSetup scale="70" firstPageNumber="16" fitToHeight="0" orientation="landscape" useFirstPageNumber="1" r:id="rId2"/>
      <headerFooter alignWithMargins="0"/>
    </customSheetView>
  </customSheetViews>
  <mergeCells count="51">
    <mergeCell ref="B202:G202"/>
    <mergeCell ref="B203:G203"/>
    <mergeCell ref="A180:G180"/>
    <mergeCell ref="A188:G188"/>
    <mergeCell ref="A189:G189"/>
    <mergeCell ref="C195:G195"/>
    <mergeCell ref="A196:G196"/>
    <mergeCell ref="A181:B181"/>
    <mergeCell ref="B201:G201"/>
    <mergeCell ref="C193:G193"/>
    <mergeCell ref="C194:G194"/>
    <mergeCell ref="A198:G198"/>
    <mergeCell ref="C59:D59"/>
    <mergeCell ref="C129:D129"/>
    <mergeCell ref="Z1:Z2"/>
    <mergeCell ref="AA1:AA2"/>
    <mergeCell ref="L197:L199"/>
    <mergeCell ref="A3:K3"/>
    <mergeCell ref="A5:B5"/>
    <mergeCell ref="A18:B18"/>
    <mergeCell ref="A31:B31"/>
    <mergeCell ref="C18:D18"/>
    <mergeCell ref="A58:G58"/>
    <mergeCell ref="A44:G44"/>
    <mergeCell ref="A72:G72"/>
    <mergeCell ref="A100:G100"/>
    <mergeCell ref="A86:G86"/>
    <mergeCell ref="A197:G197"/>
    <mergeCell ref="B204:G204"/>
    <mergeCell ref="A4:B4"/>
    <mergeCell ref="A45:B45"/>
    <mergeCell ref="A59:B59"/>
    <mergeCell ref="A73:B73"/>
    <mergeCell ref="A87:B87"/>
    <mergeCell ref="A101:B101"/>
    <mergeCell ref="A115:B115"/>
    <mergeCell ref="A129:B129"/>
    <mergeCell ref="A143:B143"/>
    <mergeCell ref="A157:B157"/>
    <mergeCell ref="A165:B165"/>
    <mergeCell ref="A173:B173"/>
    <mergeCell ref="A200:J200"/>
    <mergeCell ref="A128:G128"/>
    <mergeCell ref="A114:G114"/>
    <mergeCell ref="A172:G172"/>
    <mergeCell ref="A164:G164"/>
    <mergeCell ref="A156:G156"/>
    <mergeCell ref="A142:G142"/>
    <mergeCell ref="C192:G192"/>
    <mergeCell ref="A190:B190"/>
    <mergeCell ref="C191:G191"/>
  </mergeCells>
  <conditionalFormatting sqref="A201:A204">
    <cfRule type="duplicateValues" dxfId="51" priority="76"/>
  </conditionalFormatting>
  <conditionalFormatting sqref="H166:J171 H174:J179 H6:J17 H45:J45">
    <cfRule type="expression" dxfId="50" priority="75">
      <formula>0</formula>
    </cfRule>
  </conditionalFormatting>
  <conditionalFormatting sqref="H19:H30">
    <cfRule type="expression" dxfId="49" priority="66">
      <formula>0</formula>
    </cfRule>
  </conditionalFormatting>
  <conditionalFormatting sqref="I19:I30">
    <cfRule type="expression" dxfId="48" priority="65">
      <formula>0</formula>
    </cfRule>
  </conditionalFormatting>
  <conditionalFormatting sqref="J19:J30">
    <cfRule type="expression" dxfId="47" priority="64">
      <formula>0</formula>
    </cfRule>
  </conditionalFormatting>
  <conditionalFormatting sqref="H32:H43">
    <cfRule type="expression" dxfId="46" priority="63">
      <formula>0</formula>
    </cfRule>
  </conditionalFormatting>
  <conditionalFormatting sqref="I32:I43">
    <cfRule type="expression" dxfId="45" priority="62">
      <formula>0</formula>
    </cfRule>
  </conditionalFormatting>
  <conditionalFormatting sqref="J32:J43">
    <cfRule type="expression" dxfId="44" priority="61">
      <formula>0</formula>
    </cfRule>
  </conditionalFormatting>
  <conditionalFormatting sqref="H46:H57">
    <cfRule type="expression" dxfId="43" priority="57">
      <formula>0</formula>
    </cfRule>
  </conditionalFormatting>
  <conditionalFormatting sqref="I46:I57">
    <cfRule type="expression" dxfId="42" priority="56">
      <formula>0</formula>
    </cfRule>
  </conditionalFormatting>
  <conditionalFormatting sqref="J46:J57">
    <cfRule type="expression" dxfId="41" priority="55">
      <formula>0</formula>
    </cfRule>
  </conditionalFormatting>
  <conditionalFormatting sqref="H74:H85">
    <cfRule type="expression" dxfId="40" priority="54">
      <formula>0</formula>
    </cfRule>
  </conditionalFormatting>
  <conditionalFormatting sqref="I74:I85">
    <cfRule type="expression" dxfId="39" priority="53">
      <formula>0</formula>
    </cfRule>
  </conditionalFormatting>
  <conditionalFormatting sqref="J74:J85">
    <cfRule type="expression" dxfId="38" priority="52">
      <formula>0</formula>
    </cfRule>
  </conditionalFormatting>
  <conditionalFormatting sqref="H88:H99">
    <cfRule type="expression" dxfId="37" priority="51">
      <formula>0</formula>
    </cfRule>
  </conditionalFormatting>
  <conditionalFormatting sqref="I88:I99">
    <cfRule type="expression" dxfId="36" priority="50">
      <formula>0</formula>
    </cfRule>
  </conditionalFormatting>
  <conditionalFormatting sqref="J88:J99">
    <cfRule type="expression" dxfId="35" priority="49">
      <formula>0</formula>
    </cfRule>
  </conditionalFormatting>
  <conditionalFormatting sqref="H102:H113">
    <cfRule type="expression" dxfId="34" priority="42">
      <formula>0</formula>
    </cfRule>
  </conditionalFormatting>
  <conditionalFormatting sqref="I102:I113">
    <cfRule type="expression" dxfId="33" priority="41">
      <formula>0</formula>
    </cfRule>
  </conditionalFormatting>
  <conditionalFormatting sqref="J102:J113">
    <cfRule type="expression" dxfId="32" priority="40">
      <formula>0</formula>
    </cfRule>
  </conditionalFormatting>
  <conditionalFormatting sqref="H116:H127">
    <cfRule type="expression" dxfId="31" priority="39">
      <formula>0</formula>
    </cfRule>
  </conditionalFormatting>
  <conditionalFormatting sqref="I116:I127">
    <cfRule type="expression" dxfId="30" priority="38">
      <formula>0</formula>
    </cfRule>
  </conditionalFormatting>
  <conditionalFormatting sqref="J116:J127">
    <cfRule type="expression" dxfId="29" priority="37">
      <formula>0</formula>
    </cfRule>
  </conditionalFormatting>
  <conditionalFormatting sqref="H130:H141">
    <cfRule type="expression" dxfId="28" priority="36">
      <formula>0</formula>
    </cfRule>
  </conditionalFormatting>
  <conditionalFormatting sqref="I130:I141">
    <cfRule type="expression" dxfId="27" priority="35">
      <formula>0</formula>
    </cfRule>
  </conditionalFormatting>
  <conditionalFormatting sqref="J130:J141">
    <cfRule type="expression" dxfId="26" priority="34">
      <formula>0</formula>
    </cfRule>
  </conditionalFormatting>
  <conditionalFormatting sqref="H144:H155">
    <cfRule type="expression" dxfId="25" priority="33">
      <formula>0</formula>
    </cfRule>
  </conditionalFormatting>
  <conditionalFormatting sqref="I144:I155">
    <cfRule type="expression" dxfId="24" priority="32">
      <formula>0</formula>
    </cfRule>
  </conditionalFormatting>
  <conditionalFormatting sqref="J144:J155">
    <cfRule type="expression" dxfId="23" priority="31">
      <formula>0</formula>
    </cfRule>
  </conditionalFormatting>
  <conditionalFormatting sqref="H158:H163">
    <cfRule type="expression" dxfId="22" priority="30">
      <formula>0</formula>
    </cfRule>
  </conditionalFormatting>
  <conditionalFormatting sqref="I158:I163">
    <cfRule type="expression" dxfId="21" priority="29">
      <formula>0</formula>
    </cfRule>
  </conditionalFormatting>
  <conditionalFormatting sqref="J158:J163">
    <cfRule type="expression" dxfId="20" priority="28">
      <formula>0</formula>
    </cfRule>
  </conditionalFormatting>
  <conditionalFormatting sqref="H182:H187">
    <cfRule type="expression" dxfId="19" priority="21">
      <formula>0</formula>
    </cfRule>
  </conditionalFormatting>
  <conditionalFormatting sqref="I182:I187">
    <cfRule type="expression" dxfId="18" priority="20">
      <formula>0</formula>
    </cfRule>
  </conditionalFormatting>
  <conditionalFormatting sqref="J182:J187">
    <cfRule type="expression" dxfId="17" priority="19">
      <formula>0</formula>
    </cfRule>
  </conditionalFormatting>
  <conditionalFormatting sqref="H60:H71">
    <cfRule type="expression" dxfId="16" priority="18">
      <formula>0</formula>
    </cfRule>
  </conditionalFormatting>
  <conditionalFormatting sqref="I60:I71">
    <cfRule type="expression" dxfId="15" priority="17">
      <formula>0</formula>
    </cfRule>
  </conditionalFormatting>
  <conditionalFormatting sqref="J60:J71">
    <cfRule type="expression" dxfId="14" priority="16">
      <formula>0</formula>
    </cfRule>
  </conditionalFormatting>
  <conditionalFormatting sqref="J59:K59">
    <cfRule type="expression" dxfId="13" priority="14">
      <formula>0</formula>
    </cfRule>
  </conditionalFormatting>
  <conditionalFormatting sqref="H73:J73">
    <cfRule type="expression" dxfId="12" priority="13">
      <formula>0</formula>
    </cfRule>
  </conditionalFormatting>
  <conditionalFormatting sqref="H87:J87">
    <cfRule type="expression" dxfId="11" priority="12">
      <formula>0</formula>
    </cfRule>
  </conditionalFormatting>
  <conditionalFormatting sqref="H101:J101">
    <cfRule type="expression" dxfId="10" priority="11">
      <formula>0</formula>
    </cfRule>
  </conditionalFormatting>
  <conditionalFormatting sqref="H115:J115">
    <cfRule type="expression" dxfId="9" priority="10">
      <formula>0</formula>
    </cfRule>
  </conditionalFormatting>
  <conditionalFormatting sqref="J129">
    <cfRule type="expression" dxfId="8" priority="9">
      <formula>0</formula>
    </cfRule>
  </conditionalFormatting>
  <conditionalFormatting sqref="H143:J143">
    <cfRule type="expression" dxfId="7" priority="8">
      <formula>0</formula>
    </cfRule>
  </conditionalFormatting>
  <conditionalFormatting sqref="H157:J157">
    <cfRule type="expression" dxfId="6" priority="7">
      <formula>0</formula>
    </cfRule>
  </conditionalFormatting>
  <conditionalFormatting sqref="H165:J165">
    <cfRule type="expression" dxfId="5" priority="6">
      <formula>0</formula>
    </cfRule>
  </conditionalFormatting>
  <conditionalFormatting sqref="H173:J173">
    <cfRule type="expression" dxfId="4" priority="5">
      <formula>0</formula>
    </cfRule>
  </conditionalFormatting>
  <conditionalFormatting sqref="H181:J181">
    <cfRule type="expression" dxfId="3" priority="4">
      <formula>0</formula>
    </cfRule>
  </conditionalFormatting>
  <conditionalFormatting sqref="H190:J190">
    <cfRule type="expression" dxfId="2" priority="3">
      <formula>0</formula>
    </cfRule>
  </conditionalFormatting>
  <conditionalFormatting sqref="H44:J44">
    <cfRule type="expression" dxfId="1" priority="2">
      <formula>0</formula>
    </cfRule>
  </conditionalFormatting>
  <conditionalFormatting sqref="H198:K198">
    <cfRule type="expression" dxfId="0" priority="1">
      <formula>COUNTA($A201:$A204)&gt;1</formula>
    </cfRule>
  </conditionalFormatting>
  <dataValidations count="5">
    <dataValidation type="decimal" operator="lessThanOrEqual" allowBlank="1" showInputMessage="1" showErrorMessage="1" sqref="K201" xr:uid="{00000000-0002-0000-0200-000000000000}">
      <formula1>0.1</formula1>
    </dataValidation>
    <dataValidation type="custom" showDropDown="1" showInputMessage="1" showErrorMessage="1" errorTitle="Error" error="You may only enter &quot;X&quot; in one cell" promptTitle="Instructions" prompt="Enter &quot;X&quot; in only one cell" sqref="A204" xr:uid="{00000000-0002-0000-0200-000001000000}">
      <formula1>AND(COUNTA($A$201:$A$204)&lt;2,OR(A204="X",A204=""))</formula1>
    </dataValidation>
    <dataValidation type="custom" showDropDown="1" showInputMessage="1" showErrorMessage="1" errorTitle="Error" error="You may only enter &quot;X&quot; in one cell" promptTitle="Instructions" prompt="Enter &quot;X&quot; in only one cell" sqref="A201" xr:uid="{00000000-0002-0000-0200-000002000000}">
      <formula1>AND(COUNTA($A201:$A204)&lt;2,OR(A201="X",A201=""))</formula1>
    </dataValidation>
    <dataValidation type="custom" showDropDown="1" showInputMessage="1" showErrorMessage="1" errorTitle="Error" error="You may only enter &quot;X&quot; in one cell" promptTitle="Instructions" prompt="Enter &quot;X&quot; in only one cell" sqref="A202" xr:uid="{00000000-0002-0000-0200-000003000000}">
      <formula1>AND(COUNTA($A201:$A204)&lt;2,OR(A202="X",A202=""))</formula1>
    </dataValidation>
    <dataValidation type="custom" showDropDown="1" showInputMessage="1" showErrorMessage="1" errorTitle="Error" error="You may only enter &quot;X&quot; in one cell" promptTitle="Instructions" prompt="Enter &quot;X&quot; in only one cell" sqref="A203" xr:uid="{00000000-0002-0000-0200-000004000000}">
      <formula1>AND(COUNTA($A201:$A204)&lt;2,OR(A203="X",A203=""))</formula1>
    </dataValidation>
  </dataValidations>
  <hyperlinks>
    <hyperlink ref="A173" location="Instructions!B46" display="Rental of equipment or land-use charges rental." xr:uid="{00000000-0004-0000-0200-000000000000}"/>
    <hyperlink ref="A4:B4" location="Instructions!B4" display="Salaries and wages" xr:uid="{00000000-0004-0000-0200-000001000000}"/>
    <hyperlink ref="A45:B45" location="Instructions!B5" display="Fringe benefits" xr:uid="{00000000-0004-0000-0200-000002000000}"/>
    <hyperlink ref="A59" location="Budget!B5" display="Materials and supplies" xr:uid="{00000000-0004-0000-0200-000003000000}"/>
    <hyperlink ref="A73:B73" location="Instructions!B9" display="Travel" xr:uid="{00000000-0004-0000-0200-000004000000}"/>
    <hyperlink ref="A87:B87" location="Instructions!B12" display="Communications and Printing" xr:uid="{00000000-0004-0000-0200-000005000000}"/>
    <hyperlink ref="A101:B101" location="Instructions!B14" display="Consultants and Other Services" xr:uid="{00000000-0004-0000-0200-000006000000}"/>
    <hyperlink ref="A115:B115" location="Instructions!B17" display="Subscriptions" xr:uid="{00000000-0004-0000-0200-000007000000}"/>
    <hyperlink ref="A129:B129" location="Instructions!B18" display="Conferences, Meetings, and Workshops" xr:uid="{00000000-0004-0000-0200-000008000000}"/>
    <hyperlink ref="A157:B157" location="Instructions!B24" display="Office Rental" xr:uid="{00000000-0004-0000-0200-000009000000}"/>
    <hyperlink ref="A165:B165" location="Instructions!B25" display="Purchase of Equipment or Cost of Fabrication" xr:uid="{00000000-0004-0000-0200-00000A000000}"/>
    <hyperlink ref="A173:B173" location="Instructions!B29" display="Rental of Equipment or Land-use Charges" xr:uid="{00000000-0004-0000-0200-00000B000000}"/>
    <hyperlink ref="A181:B181" location="Instructions!B31" display="Other" xr:uid="{00000000-0004-0000-0200-00000C000000}"/>
    <hyperlink ref="A190:B190" location="Instructions!B32" display="Subawards" xr:uid="{00000000-0004-0000-0200-00000D000000}"/>
    <hyperlink ref="A198:G198" location="Instructions!B34" display="Instructions!B34" xr:uid="{00000000-0004-0000-0200-00000E000000}"/>
    <hyperlink ref="A59:B59" location="Instructions!B6" display="Materials and supplies" xr:uid="{00000000-0004-0000-0200-00000F000000}"/>
    <hyperlink ref="A143:B143" location="Instructions!B23" display="Trainee support (participant support costs)" xr:uid="{00000000-0004-0000-0200-000010000000}"/>
  </hyperlinks>
  <printOptions horizontalCentered="1" gridLines="1"/>
  <pageMargins left="0.25" right="0.25" top="0.75" bottom="0.75" header="0.3" footer="0.3"/>
  <pageSetup scale="62" firstPageNumber="16" fitToHeight="0" orientation="portrait" useFirstPageNumber="1" r:id="rId3"/>
  <headerFooter alignWithMargins="0"/>
  <ignoredErrors>
    <ignoredError sqref="H32:K43 H6:K11 H12:K30 H46:K57 H59:K71 H73:K85 H87:K99 H101:K113 H115:K127 H129:K141 H143:K155 H157:K163 H165:K171 H173:K179 H181:K187 H190:K190" unlockedFormula="1"/>
  </ignoredErrors>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b7e6ef-76ea-475d-aa9c-ccace62cce5a">
      <Terms xmlns="http://schemas.microsoft.com/office/infopath/2007/PartnerControls"/>
    </lcf76f155ced4ddcb4097134ff3c332f>
    <TaxCatchAll xmlns="8ed2383e-9cc9-44b7-968d-aff2f715c97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73C981315DF641945723851C31F187" ma:contentTypeVersion="16" ma:contentTypeDescription="Create a new document." ma:contentTypeScope="" ma:versionID="27849639c0609dcfb1a5f10fb7ac2138">
  <xsd:schema xmlns:xsd="http://www.w3.org/2001/XMLSchema" xmlns:xs="http://www.w3.org/2001/XMLSchema" xmlns:p="http://schemas.microsoft.com/office/2006/metadata/properties" xmlns:ns2="04b7e6ef-76ea-475d-aa9c-ccace62cce5a" xmlns:ns3="8ed2383e-9cc9-44b7-968d-aff2f715c976" targetNamespace="http://schemas.microsoft.com/office/2006/metadata/properties" ma:root="true" ma:fieldsID="8c4cfa6192b8f2cb5f61dd96425220e1" ns2:_="" ns3:_="">
    <xsd:import namespace="04b7e6ef-76ea-475d-aa9c-ccace62cce5a"/>
    <xsd:import namespace="8ed2383e-9cc9-44b7-968d-aff2f715c9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b7e6ef-76ea-475d-aa9c-ccace62cce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77d114-7286-4773-b3f3-9b1cc7669c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d2383e-9cc9-44b7-968d-aff2f715c97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b98cae-8c48-425f-b41c-0df0186c76d0}" ma:internalName="TaxCatchAll" ma:showField="CatchAllData" ma:web="8ed2383e-9cc9-44b7-968d-aff2f715c9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30D93A-0AD1-4D77-9ECA-1F7AE7C0DCA4}">
  <ds:schemaRefs>
    <ds:schemaRef ds:uri="http://schemas.microsoft.com/sharepoint/v3/contenttype/forms"/>
  </ds:schemaRefs>
</ds:datastoreItem>
</file>

<file path=customXml/itemProps2.xml><?xml version="1.0" encoding="utf-8"?>
<ds:datastoreItem xmlns:ds="http://schemas.openxmlformats.org/officeDocument/2006/customXml" ds:itemID="{1C41AC2C-5236-431D-ABE6-67F26CEB97D4}">
  <ds:schemaRefs>
    <ds:schemaRef ds:uri="http://purl.org/dc/dcmitype/"/>
    <ds:schemaRef ds:uri="http://purl.org/dc/terms/"/>
    <ds:schemaRef ds:uri="http://purl.org/dc/elements/1.1/"/>
    <ds:schemaRef ds:uri="http://schemas.microsoft.com/office/2006/metadata/properties"/>
    <ds:schemaRef ds:uri="http://schemas.microsoft.com/office/infopath/2007/PartnerControls"/>
    <ds:schemaRef ds:uri="03de8cf6-fe60-4456-b33f-042c7f25fe17"/>
    <ds:schemaRef ds:uri="http://schemas.microsoft.com/office/2006/documentManagement/types"/>
    <ds:schemaRef ds:uri="http://schemas.openxmlformats.org/package/2006/metadata/core-properties"/>
    <ds:schemaRef ds:uri="858db5b0-fb69-42a4-be41-bfeb9d5778a8"/>
    <ds:schemaRef ds:uri="http://www.w3.org/XML/1998/namespace"/>
    <ds:schemaRef ds:uri="04b7e6ef-76ea-475d-aa9c-ccace62cce5a"/>
    <ds:schemaRef ds:uri="8ed2383e-9cc9-44b7-968d-aff2f715c976"/>
  </ds:schemaRefs>
</ds:datastoreItem>
</file>

<file path=customXml/itemProps3.xml><?xml version="1.0" encoding="utf-8"?>
<ds:datastoreItem xmlns:ds="http://schemas.openxmlformats.org/officeDocument/2006/customXml" ds:itemID="{16D0D689-9CCC-4915-A77B-1094B6A02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b7e6ef-76ea-475d-aa9c-ccace62cce5a"/>
    <ds:schemaRef ds:uri="8ed2383e-9cc9-44b7-968d-aff2f715c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Example Budget</vt:lpstr>
      <vt:lpstr>Budget</vt:lpstr>
      <vt:lpstr>Budget!Print_Area</vt:lpstr>
      <vt:lpstr>'Example Budget'!Print_Area</vt:lpstr>
      <vt:lpstr>Budget!Print_Titles</vt:lpstr>
      <vt:lpstr>'Example Budget'!Print_Titles</vt:lpstr>
    </vt:vector>
  </TitlesOfParts>
  <Manager/>
  <Company>University of Vermont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Holm</dc:creator>
  <cp:keywords/>
  <dc:description/>
  <cp:lastModifiedBy>Vander Gac (They/Them)</cp:lastModifiedBy>
  <cp:revision/>
  <dcterms:created xsi:type="dcterms:W3CDTF">2016-06-15T13:34:12Z</dcterms:created>
  <dcterms:modified xsi:type="dcterms:W3CDTF">2022-08-29T12:54:36Z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0x010100A073C981315DF641945723851C31F187</vt:lpwstr>
  </property>
</Properties>
</file>